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2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<sst xmlns="http://schemas.openxmlformats.org/spreadsheetml/2006/main" count="234" uniqueCount="85">
  <si>
    <t>Lp.</t>
  </si>
  <si>
    <t>Rodzaj obiektu</t>
  </si>
  <si>
    <t>materiał</t>
  </si>
  <si>
    <t>Parametry techniczne</t>
  </si>
  <si>
    <t>j.m.</t>
  </si>
  <si>
    <t xml:space="preserve">Ilość </t>
  </si>
  <si>
    <t>Kanały rurowe</t>
  </si>
  <si>
    <t>żelbet</t>
  </si>
  <si>
    <t>fi 1400 mm</t>
  </si>
  <si>
    <t>m</t>
  </si>
  <si>
    <t>GRP</t>
  </si>
  <si>
    <t>PP</t>
  </si>
  <si>
    <t>fi 1200 mm</t>
  </si>
  <si>
    <t>fi 1100 mm</t>
  </si>
  <si>
    <t>fi 1000 mm</t>
  </si>
  <si>
    <t>fi 900 mm</t>
  </si>
  <si>
    <t>fi 800 mm</t>
  </si>
  <si>
    <t>fi 600 mm</t>
  </si>
  <si>
    <t>fi 500 mm</t>
  </si>
  <si>
    <t xml:space="preserve">m </t>
  </si>
  <si>
    <t>fi 400 mm</t>
  </si>
  <si>
    <t>fi 300 mm</t>
  </si>
  <si>
    <t>fi 250 mm</t>
  </si>
  <si>
    <t>fi 200 mm</t>
  </si>
  <si>
    <t>fi 150 mm</t>
  </si>
  <si>
    <t>żeliwo sfero</t>
  </si>
  <si>
    <t xml:space="preserve">Rurociąg tłoczny </t>
  </si>
  <si>
    <t>PE</t>
  </si>
  <si>
    <t>fi 1000mm</t>
  </si>
  <si>
    <t>Studnie betonowe</t>
  </si>
  <si>
    <t xml:space="preserve">fi 1000 mm </t>
  </si>
  <si>
    <t>szt</t>
  </si>
  <si>
    <t>fi 1500 mm</t>
  </si>
  <si>
    <t>fi 2000 mm</t>
  </si>
  <si>
    <t>fi 1000 mm osadnikowe</t>
  </si>
  <si>
    <t>Wpusty uliczne</t>
  </si>
  <si>
    <t>Ø 1000</t>
  </si>
  <si>
    <t>Przepompownia ul.Świderska stała eksploatacja w tym czyszczenie przynajmniej dwa razy w roku</t>
  </si>
  <si>
    <t>studnia rozprężna</t>
  </si>
  <si>
    <t>Ø 1200</t>
  </si>
  <si>
    <t>wylot do rzeki</t>
  </si>
  <si>
    <t xml:space="preserve">separator </t>
  </si>
  <si>
    <t>SK 130</t>
  </si>
  <si>
    <t>EH 1003 D-K</t>
  </si>
  <si>
    <t>EH 1006 D-K</t>
  </si>
  <si>
    <t>EH 1010 D-K</t>
  </si>
  <si>
    <t>ADHLF 115E</t>
  </si>
  <si>
    <t>ADHLF 120E</t>
  </si>
  <si>
    <t>ADHLF 130E</t>
  </si>
  <si>
    <t>Y4AEA 5A</t>
  </si>
  <si>
    <t>VAT</t>
  </si>
  <si>
    <t>Razem Brutto</t>
  </si>
  <si>
    <t>fi 160 mm</t>
  </si>
  <si>
    <t>studnie betonowe z wpustem</t>
  </si>
  <si>
    <t>WYKAZ KANAŁÓW I OBIEKTÓW SIECI KANALIZACJI DESZCZOWEJ odc Świderska / Modlińska</t>
  </si>
  <si>
    <t>Łącznie netto działy nr :</t>
  </si>
  <si>
    <t>WYKAZ KANAŁÓW I OBIEKTÓW SIECI KANALIZACJI DESZCZOWEJ</t>
  </si>
  <si>
    <t>ADHLF 125E</t>
  </si>
  <si>
    <t xml:space="preserve">Łącznie brutto </t>
  </si>
  <si>
    <t>Przykanaliki</t>
  </si>
  <si>
    <t>Wylot do rzeki</t>
  </si>
  <si>
    <t>Łącznie netto</t>
  </si>
  <si>
    <t>CZĘŚĆ I</t>
  </si>
  <si>
    <t>CZĘŚĆ II</t>
  </si>
  <si>
    <r>
      <t>podlegających eksploatacji i konserwacji</t>
    </r>
    <r>
      <rPr>
        <sz val="11"/>
        <color indexed="8"/>
        <rFont val="Arial"/>
        <family val="2"/>
      </rPr>
      <t xml:space="preserve"> </t>
    </r>
  </si>
  <si>
    <r>
      <t>podlegających eksploatacji i konserwacji</t>
    </r>
    <r>
      <rPr>
        <b/>
        <sz val="10"/>
        <rFont val="Arial"/>
        <family val="2"/>
      </rPr>
      <t xml:space="preserve"> - TMP węzeł Marymoncka / Wybrzeże Gdyńskie</t>
    </r>
  </si>
  <si>
    <t>Część II</t>
  </si>
  <si>
    <t>Część I + Część II</t>
  </si>
  <si>
    <t>Część I</t>
  </si>
  <si>
    <t>dział 1  KANAŁY czyszczenie przynajmniej raz w roku</t>
  </si>
  <si>
    <t>dział 2 STUDNIE czyszczenie przynajmniej raz w roku</t>
  </si>
  <si>
    <t>dział 3  WPUSTY czyszczenie dwa razy do roku</t>
  </si>
  <si>
    <r>
      <t xml:space="preserve">dział 4 PRZEPOMPOWNIA </t>
    </r>
    <r>
      <rPr>
        <b/>
        <sz val="10"/>
        <color indexed="8"/>
        <rFont val="Arial"/>
        <family val="2"/>
      </rPr>
      <t>czyszczenie dwa razy w roku  II i IV kw.</t>
    </r>
  </si>
  <si>
    <r>
      <t>dział 5  separatory</t>
    </r>
    <r>
      <rPr>
        <b/>
        <sz val="10"/>
        <color indexed="8"/>
        <rFont val="Arial"/>
        <family val="2"/>
      </rPr>
      <t xml:space="preserve"> czyszczenie dwa razy w roku  II i IV kwartał</t>
    </r>
  </si>
  <si>
    <t>Łącznie netto działy nr : 1 - 5</t>
  </si>
  <si>
    <t>dział 2  STUDNIE czyszczenie przynajmniej raz w roku</t>
  </si>
  <si>
    <t>dział 4  SEPARATORY czyszczenie dwa razy w roku  II i IV Kwartał</t>
  </si>
  <si>
    <t xml:space="preserve">Utrzymanie systemu odwodnienia Trasy Mostu Północnego od ul. Modlińskiej do ul. Świderskiej oraz węzeł Marymoncka /Wybrzeże Gdyńskie wraz z obiektami i urządzeniami towarzyszącymi
</t>
  </si>
  <si>
    <t>Wartość netto (zł)</t>
  </si>
  <si>
    <t>brutto słownie :</t>
  </si>
  <si>
    <t>1--4</t>
  </si>
  <si>
    <t>Cena jednostk. 
netto (zł)</t>
  </si>
  <si>
    <t>__________________ dnia __________r.</t>
  </si>
  <si>
    <t>_______________________________</t>
  </si>
  <si>
    <t>(podpis Wykonawcy/Wykonawców)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</si>
</sst>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9"/>
      <name val="Tahoma"/>
      <family val="2"/>
    </font>
    <font>
      <i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6" fontId="2" fillId="0" borderId="11" xfId="0" applyNumberFormat="1" applyFont="1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98">
      <selection activeCell="G118" sqref="G118:H118"/>
    </sheetView>
  </sheetViews>
  <sheetFormatPr defaultColWidth="9.140625" defaultRowHeight="12.75"/>
  <cols>
    <col min="1" max="1" width="3.57421875" style="10" bestFit="1" customWidth="1"/>
    <col min="2" max="2" width="29.8515625" style="36" customWidth="1"/>
    <col min="3" max="3" width="17.00390625" style="27" customWidth="1"/>
    <col min="4" max="4" width="25.421875" style="27" customWidth="1"/>
    <col min="5" max="5" width="6.7109375" style="27" customWidth="1"/>
    <col min="6" max="6" width="11.28125" style="27" customWidth="1"/>
    <col min="7" max="7" width="16.00390625" style="10" bestFit="1" customWidth="1"/>
    <col min="8" max="8" width="24.421875" style="10" customWidth="1"/>
    <col min="9" max="16384" width="9.140625" style="7" customWidth="1"/>
  </cols>
  <sheetData>
    <row r="1" spans="1:8" ht="14.25">
      <c r="A1" s="112" t="s">
        <v>77</v>
      </c>
      <c r="B1" s="112"/>
      <c r="C1" s="112"/>
      <c r="D1" s="112"/>
      <c r="E1" s="112"/>
      <c r="F1" s="112"/>
      <c r="G1" s="112"/>
      <c r="H1" s="112"/>
    </row>
    <row r="2" spans="1:8" ht="29.25" customHeight="1">
      <c r="A2" s="112"/>
      <c r="B2" s="112"/>
      <c r="C2" s="112"/>
      <c r="D2" s="112"/>
      <c r="E2" s="112"/>
      <c r="F2" s="112"/>
      <c r="G2" s="112"/>
      <c r="H2" s="112"/>
    </row>
    <row r="3" spans="1:8" ht="14.25">
      <c r="A3" s="6"/>
      <c r="B3" s="6"/>
      <c r="C3" s="6"/>
      <c r="D3" s="6"/>
      <c r="E3" s="6"/>
      <c r="F3" s="6"/>
      <c r="G3" s="6"/>
      <c r="H3" s="6"/>
    </row>
    <row r="4" spans="1:8" ht="15.75">
      <c r="A4" s="6"/>
      <c r="B4" s="8" t="s">
        <v>62</v>
      </c>
      <c r="C4" s="6"/>
      <c r="D4" s="6"/>
      <c r="E4" s="6"/>
      <c r="F4" s="6"/>
      <c r="G4" s="6"/>
      <c r="H4" s="6"/>
    </row>
    <row r="5" spans="1:8" ht="15">
      <c r="A5" s="113" t="s">
        <v>54</v>
      </c>
      <c r="B5" s="113"/>
      <c r="C5" s="113"/>
      <c r="D5" s="113"/>
      <c r="E5" s="113"/>
      <c r="F5" s="113"/>
      <c r="G5" s="113"/>
      <c r="H5" s="113"/>
    </row>
    <row r="6" spans="2:8" ht="15.75" thickBot="1">
      <c r="B6" s="114" t="s">
        <v>64</v>
      </c>
      <c r="C6" s="114"/>
      <c r="D6" s="114"/>
      <c r="E6" s="114"/>
      <c r="F6" s="114"/>
      <c r="G6" s="114"/>
      <c r="H6" s="93"/>
    </row>
    <row r="7" spans="1:8" ht="45">
      <c r="A7" s="2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11" t="s">
        <v>5</v>
      </c>
      <c r="G7" s="95" t="s">
        <v>81</v>
      </c>
      <c r="H7" s="12" t="s">
        <v>78</v>
      </c>
    </row>
    <row r="8" spans="1:8" ht="15">
      <c r="A8" s="13">
        <v>1</v>
      </c>
      <c r="B8" s="103" t="s">
        <v>6</v>
      </c>
      <c r="C8" s="13" t="s">
        <v>7</v>
      </c>
      <c r="D8" s="13" t="s">
        <v>8</v>
      </c>
      <c r="E8" s="13" t="s">
        <v>9</v>
      </c>
      <c r="F8" s="13">
        <v>199</v>
      </c>
      <c r="G8" s="15"/>
      <c r="H8" s="15"/>
    </row>
    <row r="9" spans="1:8" ht="15">
      <c r="A9" s="13">
        <v>2</v>
      </c>
      <c r="B9" s="115"/>
      <c r="C9" s="13" t="s">
        <v>10</v>
      </c>
      <c r="D9" s="13" t="s">
        <v>8</v>
      </c>
      <c r="E9" s="13" t="s">
        <v>9</v>
      </c>
      <c r="F9" s="13">
        <v>133</v>
      </c>
      <c r="G9" s="15"/>
      <c r="H9" s="15"/>
    </row>
    <row r="10" spans="1:8" ht="15">
      <c r="A10" s="13">
        <v>3</v>
      </c>
      <c r="B10" s="115"/>
      <c r="C10" s="13" t="s">
        <v>11</v>
      </c>
      <c r="D10" s="13" t="s">
        <v>8</v>
      </c>
      <c r="E10" s="13" t="s">
        <v>9</v>
      </c>
      <c r="F10" s="13">
        <v>9</v>
      </c>
      <c r="G10" s="15"/>
      <c r="H10" s="15"/>
    </row>
    <row r="11" spans="1:8" ht="15">
      <c r="A11" s="13">
        <v>4</v>
      </c>
      <c r="B11" s="115"/>
      <c r="C11" s="13" t="s">
        <v>11</v>
      </c>
      <c r="D11" s="13" t="s">
        <v>12</v>
      </c>
      <c r="E11" s="13" t="s">
        <v>9</v>
      </c>
      <c r="F11" s="13">
        <v>419.5</v>
      </c>
      <c r="G11" s="15"/>
      <c r="H11" s="15"/>
    </row>
    <row r="12" spans="1:8" ht="15">
      <c r="A12" s="13">
        <v>5</v>
      </c>
      <c r="B12" s="115"/>
      <c r="C12" s="13" t="s">
        <v>11</v>
      </c>
      <c r="D12" s="13" t="s">
        <v>13</v>
      </c>
      <c r="E12" s="13" t="s">
        <v>9</v>
      </c>
      <c r="F12" s="13">
        <f>166+122.5</f>
        <v>288.5</v>
      </c>
      <c r="G12" s="15"/>
      <c r="H12" s="15"/>
    </row>
    <row r="13" spans="1:8" ht="15">
      <c r="A13" s="13">
        <v>6</v>
      </c>
      <c r="B13" s="115"/>
      <c r="C13" s="13" t="s">
        <v>11</v>
      </c>
      <c r="D13" s="13" t="s">
        <v>14</v>
      </c>
      <c r="E13" s="13" t="s">
        <v>9</v>
      </c>
      <c r="F13" s="13">
        <v>510.5</v>
      </c>
      <c r="G13" s="15"/>
      <c r="H13" s="15"/>
    </row>
    <row r="14" spans="1:8" ht="15">
      <c r="A14" s="13">
        <v>7</v>
      </c>
      <c r="B14" s="115"/>
      <c r="C14" s="13" t="s">
        <v>11</v>
      </c>
      <c r="D14" s="13" t="s">
        <v>15</v>
      </c>
      <c r="E14" s="13" t="s">
        <v>9</v>
      </c>
      <c r="F14" s="13">
        <f>93.5+44.5</f>
        <v>138</v>
      </c>
      <c r="G14" s="15"/>
      <c r="H14" s="15"/>
    </row>
    <row r="15" spans="1:8" ht="15">
      <c r="A15" s="13">
        <v>8</v>
      </c>
      <c r="B15" s="115"/>
      <c r="C15" s="13" t="s">
        <v>11</v>
      </c>
      <c r="D15" s="13" t="s">
        <v>16</v>
      </c>
      <c r="E15" s="13" t="s">
        <v>9</v>
      </c>
      <c r="F15" s="13">
        <v>247</v>
      </c>
      <c r="G15" s="15"/>
      <c r="H15" s="15"/>
    </row>
    <row r="16" spans="1:8" ht="15">
      <c r="A16" s="13">
        <v>9</v>
      </c>
      <c r="B16" s="115"/>
      <c r="C16" s="13" t="s">
        <v>11</v>
      </c>
      <c r="D16" s="13" t="s">
        <v>17</v>
      </c>
      <c r="E16" s="13" t="s">
        <v>9</v>
      </c>
      <c r="F16" s="13">
        <v>90.5</v>
      </c>
      <c r="G16" s="16"/>
      <c r="H16" s="15"/>
    </row>
    <row r="17" spans="1:8" ht="15">
      <c r="A17" s="13">
        <v>10</v>
      </c>
      <c r="B17" s="115"/>
      <c r="C17" s="13" t="s">
        <v>11</v>
      </c>
      <c r="D17" s="13" t="s">
        <v>18</v>
      </c>
      <c r="E17" s="13" t="s">
        <v>19</v>
      </c>
      <c r="F17" s="13">
        <f>60.5+20.5+29+16.5</f>
        <v>126.5</v>
      </c>
      <c r="G17" s="16"/>
      <c r="H17" s="15"/>
    </row>
    <row r="18" spans="1:8" ht="15">
      <c r="A18" s="13">
        <v>11</v>
      </c>
      <c r="B18" s="115"/>
      <c r="C18" s="13" t="s">
        <v>11</v>
      </c>
      <c r="D18" s="13" t="s">
        <v>20</v>
      </c>
      <c r="E18" s="13" t="s">
        <v>9</v>
      </c>
      <c r="F18" s="13">
        <f>107+355.5+35.5+57+51+166.5+415+97</f>
        <v>1284.5</v>
      </c>
      <c r="G18" s="16"/>
      <c r="H18" s="15"/>
    </row>
    <row r="19" spans="1:8" ht="15">
      <c r="A19" s="13">
        <v>12</v>
      </c>
      <c r="B19" s="115"/>
      <c r="C19" s="13" t="s">
        <v>11</v>
      </c>
      <c r="D19" s="13" t="s">
        <v>21</v>
      </c>
      <c r="E19" s="13" t="s">
        <v>19</v>
      </c>
      <c r="F19" s="13">
        <f>692.5+821.5+220.5+481.5+449.5+463.5+235.5+309+332</f>
        <v>4005.5</v>
      </c>
      <c r="G19" s="16"/>
      <c r="H19" s="15"/>
    </row>
    <row r="20" spans="1:8" ht="15">
      <c r="A20" s="13">
        <v>13</v>
      </c>
      <c r="B20" s="115"/>
      <c r="C20" s="13" t="s">
        <v>11</v>
      </c>
      <c r="D20" s="13" t="s">
        <v>22</v>
      </c>
      <c r="E20" s="13" t="s">
        <v>19</v>
      </c>
      <c r="F20" s="13">
        <f>5.5+25+25+45+200.5+96.5+152.5</f>
        <v>550</v>
      </c>
      <c r="G20" s="16"/>
      <c r="H20" s="15"/>
    </row>
    <row r="21" spans="1:8" ht="15">
      <c r="A21" s="13">
        <v>14</v>
      </c>
      <c r="B21" s="116"/>
      <c r="C21" s="13" t="s">
        <v>11</v>
      </c>
      <c r="D21" s="13" t="s">
        <v>23</v>
      </c>
      <c r="E21" s="13" t="s">
        <v>19</v>
      </c>
      <c r="F21" s="13">
        <f>13+2.5</f>
        <v>15.5</v>
      </c>
      <c r="G21" s="16"/>
      <c r="H21" s="15"/>
    </row>
    <row r="22" spans="1:8" ht="15">
      <c r="A22" s="13">
        <v>15</v>
      </c>
      <c r="B22" s="103" t="s">
        <v>59</v>
      </c>
      <c r="C22" s="13" t="s">
        <v>11</v>
      </c>
      <c r="D22" s="13" t="s">
        <v>21</v>
      </c>
      <c r="E22" s="13" t="s">
        <v>9</v>
      </c>
      <c r="F22" s="13">
        <v>38.9</v>
      </c>
      <c r="G22" s="16"/>
      <c r="H22" s="15"/>
    </row>
    <row r="23" spans="1:8" ht="15">
      <c r="A23" s="13">
        <v>16</v>
      </c>
      <c r="B23" s="115"/>
      <c r="C23" s="13" t="s">
        <v>11</v>
      </c>
      <c r="D23" s="13" t="s">
        <v>23</v>
      </c>
      <c r="E23" s="13" t="s">
        <v>9</v>
      </c>
      <c r="F23" s="13">
        <f>133.2+100.4+17.6+110.4+8.5+34.9+297</f>
        <v>702</v>
      </c>
      <c r="G23" s="16"/>
      <c r="H23" s="15"/>
    </row>
    <row r="24" spans="1:8" ht="15">
      <c r="A24" s="13">
        <v>17</v>
      </c>
      <c r="B24" s="115"/>
      <c r="C24" s="13" t="s">
        <v>11</v>
      </c>
      <c r="D24" s="13" t="s">
        <v>24</v>
      </c>
      <c r="E24" s="13" t="s">
        <v>9</v>
      </c>
      <c r="F24" s="13">
        <f>191.3+117.8+27.6+109.4+200.7+42+46.8+329.1</f>
        <v>1064.6999999999998</v>
      </c>
      <c r="G24" s="16"/>
      <c r="H24" s="15"/>
    </row>
    <row r="25" spans="1:8" ht="15">
      <c r="A25" s="13">
        <v>18</v>
      </c>
      <c r="B25" s="115"/>
      <c r="C25" s="13" t="s">
        <v>25</v>
      </c>
      <c r="D25" s="13" t="s">
        <v>23</v>
      </c>
      <c r="E25" s="13" t="s">
        <v>9</v>
      </c>
      <c r="F25" s="13">
        <f>13.9+1.9+2.5+2.2+3.1</f>
        <v>23.6</v>
      </c>
      <c r="G25" s="16"/>
      <c r="H25" s="15"/>
    </row>
    <row r="26" spans="1:8" ht="15">
      <c r="A26" s="13">
        <v>19</v>
      </c>
      <c r="B26" s="115"/>
      <c r="C26" s="13" t="s">
        <v>25</v>
      </c>
      <c r="D26" s="13" t="s">
        <v>24</v>
      </c>
      <c r="E26" s="13" t="s">
        <v>9</v>
      </c>
      <c r="F26" s="13">
        <f>5.4+6.7+28.2+24.9+12.4+6.3+83.2+15.4+4.3+158.4</f>
        <v>345.20000000000005</v>
      </c>
      <c r="G26" s="16"/>
      <c r="H26" s="15"/>
    </row>
    <row r="27" spans="1:8" ht="15">
      <c r="A27" s="13">
        <v>20</v>
      </c>
      <c r="B27" s="115"/>
      <c r="C27" s="13" t="s">
        <v>10</v>
      </c>
      <c r="D27" s="13" t="s">
        <v>23</v>
      </c>
      <c r="E27" s="13" t="s">
        <v>9</v>
      </c>
      <c r="F27" s="13">
        <v>66.3</v>
      </c>
      <c r="G27" s="16"/>
      <c r="H27" s="15"/>
    </row>
    <row r="28" spans="1:8" ht="15">
      <c r="A28" s="13">
        <v>21</v>
      </c>
      <c r="B28" s="116"/>
      <c r="C28" s="13" t="s">
        <v>10</v>
      </c>
      <c r="D28" s="13" t="s">
        <v>52</v>
      </c>
      <c r="E28" s="13" t="s">
        <v>9</v>
      </c>
      <c r="F28" s="13">
        <v>144</v>
      </c>
      <c r="G28" s="16"/>
      <c r="H28" s="15"/>
    </row>
    <row r="29" spans="1:8" ht="15">
      <c r="A29" s="13">
        <v>22</v>
      </c>
      <c r="B29" s="103" t="s">
        <v>26</v>
      </c>
      <c r="C29" s="13" t="s">
        <v>10</v>
      </c>
      <c r="D29" s="13" t="s">
        <v>14</v>
      </c>
      <c r="E29" s="13" t="s">
        <v>19</v>
      </c>
      <c r="F29" s="13">
        <v>7</v>
      </c>
      <c r="G29" s="16"/>
      <c r="H29" s="15"/>
    </row>
    <row r="30" spans="1:8" ht="15.75" thickBot="1">
      <c r="A30" s="13">
        <v>23</v>
      </c>
      <c r="B30" s="116"/>
      <c r="C30" s="13" t="s">
        <v>27</v>
      </c>
      <c r="D30" s="13" t="s">
        <v>28</v>
      </c>
      <c r="E30" s="13" t="s">
        <v>9</v>
      </c>
      <c r="F30" s="13">
        <v>4.5</v>
      </c>
      <c r="G30" s="16"/>
      <c r="H30" s="15"/>
    </row>
    <row r="31" spans="1:6" ht="15.75" thickBot="1">
      <c r="A31" s="109" t="s">
        <v>69</v>
      </c>
      <c r="B31" s="110"/>
      <c r="C31" s="110"/>
      <c r="D31" s="111"/>
      <c r="E31" s="17"/>
      <c r="F31" s="17"/>
    </row>
    <row r="32" spans="1:6" ht="15">
      <c r="A32" s="9"/>
      <c r="B32" s="9"/>
      <c r="C32" s="9"/>
      <c r="D32" s="9"/>
      <c r="E32" s="17"/>
      <c r="F32" s="17"/>
    </row>
    <row r="33" spans="1:8" ht="15">
      <c r="A33" s="16">
        <v>1</v>
      </c>
      <c r="B33" s="103" t="s">
        <v>29</v>
      </c>
      <c r="C33" s="18"/>
      <c r="D33" s="18" t="s">
        <v>30</v>
      </c>
      <c r="E33" s="13" t="s">
        <v>31</v>
      </c>
      <c r="F33" s="13">
        <v>2</v>
      </c>
      <c r="G33" s="16"/>
      <c r="H33" s="16"/>
    </row>
    <row r="34" spans="1:8" ht="14.25">
      <c r="A34" s="19">
        <v>2</v>
      </c>
      <c r="B34" s="104"/>
      <c r="C34" s="20"/>
      <c r="D34" s="20" t="s">
        <v>12</v>
      </c>
      <c r="E34" s="20" t="s">
        <v>31</v>
      </c>
      <c r="F34" s="20">
        <f>17+4+21+24+3+7+16+1+15+3+14+17+28+15+1</f>
        <v>186</v>
      </c>
      <c r="G34" s="19"/>
      <c r="H34" s="16"/>
    </row>
    <row r="35" spans="1:8" ht="14.25">
      <c r="A35" s="16">
        <v>3</v>
      </c>
      <c r="B35" s="104"/>
      <c r="C35" s="13"/>
      <c r="D35" s="13" t="s">
        <v>32</v>
      </c>
      <c r="E35" s="13" t="s">
        <v>31</v>
      </c>
      <c r="F35" s="13">
        <f>2+7+2+2+1+2+1+1</f>
        <v>18</v>
      </c>
      <c r="G35" s="16"/>
      <c r="H35" s="16"/>
    </row>
    <row r="36" spans="1:8" ht="14.25">
      <c r="A36" s="16">
        <v>4</v>
      </c>
      <c r="B36" s="104"/>
      <c r="C36" s="13"/>
      <c r="D36" s="13" t="s">
        <v>33</v>
      </c>
      <c r="E36" s="13" t="s">
        <v>31</v>
      </c>
      <c r="F36" s="13">
        <f>14+2+9</f>
        <v>25</v>
      </c>
      <c r="G36" s="16"/>
      <c r="H36" s="16"/>
    </row>
    <row r="37" spans="1:8" ht="15" thickBot="1">
      <c r="A37" s="16">
        <v>5</v>
      </c>
      <c r="B37" s="105"/>
      <c r="C37" s="13"/>
      <c r="D37" s="13" t="s">
        <v>34</v>
      </c>
      <c r="E37" s="13" t="s">
        <v>31</v>
      </c>
      <c r="F37" s="13">
        <v>8</v>
      </c>
      <c r="G37" s="16"/>
      <c r="H37" s="16"/>
    </row>
    <row r="38" spans="1:6" ht="15.75" thickBot="1">
      <c r="A38" s="109" t="s">
        <v>70</v>
      </c>
      <c r="B38" s="110"/>
      <c r="C38" s="110"/>
      <c r="D38" s="111"/>
      <c r="E38" s="17"/>
      <c r="F38" s="17"/>
    </row>
    <row r="39" spans="1:6" ht="15">
      <c r="A39" s="9"/>
      <c r="B39" s="9"/>
      <c r="C39" s="9"/>
      <c r="D39" s="9"/>
      <c r="E39" s="17"/>
      <c r="F39" s="17"/>
    </row>
    <row r="40" spans="1:8" ht="14.25">
      <c r="A40" s="16">
        <v>1</v>
      </c>
      <c r="B40" s="21" t="s">
        <v>35</v>
      </c>
      <c r="C40" s="13"/>
      <c r="D40" s="13" t="s">
        <v>18</v>
      </c>
      <c r="E40" s="13" t="s">
        <v>31</v>
      </c>
      <c r="F40" s="13">
        <f>0+1+75+62+13+51+47+56+15+71+62</f>
        <v>453</v>
      </c>
      <c r="G40" s="16"/>
      <c r="H40" s="16"/>
    </row>
    <row r="41" spans="1:8" ht="15" thickBot="1">
      <c r="A41" s="22">
        <v>2</v>
      </c>
      <c r="B41" s="14" t="s">
        <v>53</v>
      </c>
      <c r="C41" s="23"/>
      <c r="D41" s="23" t="s">
        <v>36</v>
      </c>
      <c r="E41" s="13" t="s">
        <v>31</v>
      </c>
      <c r="F41" s="13">
        <v>13</v>
      </c>
      <c r="G41" s="16"/>
      <c r="H41" s="16"/>
    </row>
    <row r="42" spans="1:6" ht="15.75" thickBot="1">
      <c r="A42" s="109" t="s">
        <v>71</v>
      </c>
      <c r="B42" s="110"/>
      <c r="C42" s="110"/>
      <c r="D42" s="111"/>
      <c r="E42" s="24"/>
      <c r="F42" s="24"/>
    </row>
    <row r="43" spans="1:6" ht="15">
      <c r="A43" s="9"/>
      <c r="B43" s="9"/>
      <c r="C43" s="9"/>
      <c r="D43" s="9"/>
      <c r="E43" s="24"/>
      <c r="F43" s="24"/>
    </row>
    <row r="44" spans="1:8" ht="51">
      <c r="A44" s="16">
        <v>1</v>
      </c>
      <c r="B44" s="25" t="s">
        <v>37</v>
      </c>
      <c r="C44" s="13"/>
      <c r="D44" s="13"/>
      <c r="E44" s="13" t="s">
        <v>31</v>
      </c>
      <c r="F44" s="13">
        <v>1</v>
      </c>
      <c r="G44" s="16"/>
      <c r="H44" s="16"/>
    </row>
    <row r="45" spans="1:8" ht="14.25">
      <c r="A45" s="19">
        <v>2</v>
      </c>
      <c r="B45" s="26" t="s">
        <v>38</v>
      </c>
      <c r="C45" s="20"/>
      <c r="D45" s="20" t="s">
        <v>39</v>
      </c>
      <c r="E45" s="20" t="s">
        <v>31</v>
      </c>
      <c r="F45" s="20">
        <v>1</v>
      </c>
      <c r="G45" s="19"/>
      <c r="H45" s="16"/>
    </row>
    <row r="46" spans="1:8" ht="15" thickBot="1">
      <c r="A46" s="16">
        <v>3</v>
      </c>
      <c r="B46" s="25" t="s">
        <v>40</v>
      </c>
      <c r="C46" s="13"/>
      <c r="D46" s="13"/>
      <c r="E46" s="13" t="s">
        <v>31</v>
      </c>
      <c r="F46" s="13">
        <v>1</v>
      </c>
      <c r="G46" s="16"/>
      <c r="H46" s="16"/>
    </row>
    <row r="47" spans="1:4" ht="15.75" customHeight="1" thickBot="1">
      <c r="A47" s="100" t="s">
        <v>72</v>
      </c>
      <c r="B47" s="101"/>
      <c r="C47" s="101"/>
      <c r="D47" s="102"/>
    </row>
    <row r="48" spans="2:4" ht="14.25">
      <c r="B48" s="28"/>
      <c r="C48" s="29"/>
      <c r="D48" s="29"/>
    </row>
    <row r="49" spans="1:8" ht="14.25">
      <c r="A49" s="16">
        <v>1</v>
      </c>
      <c r="B49" s="25" t="s">
        <v>41</v>
      </c>
      <c r="C49" s="13" t="s">
        <v>42</v>
      </c>
      <c r="D49" s="13"/>
      <c r="E49" s="13" t="s">
        <v>31</v>
      </c>
      <c r="F49" s="13">
        <v>1</v>
      </c>
      <c r="G49" s="16"/>
      <c r="H49" s="16"/>
    </row>
    <row r="50" spans="1:8" ht="14.25">
      <c r="A50" s="16">
        <v>2</v>
      </c>
      <c r="B50" s="25" t="s">
        <v>41</v>
      </c>
      <c r="C50" s="13" t="s">
        <v>43</v>
      </c>
      <c r="D50" s="13"/>
      <c r="E50" s="13" t="s">
        <v>31</v>
      </c>
      <c r="F50" s="13">
        <v>1</v>
      </c>
      <c r="G50" s="16"/>
      <c r="H50" s="16"/>
    </row>
    <row r="51" spans="1:8" ht="14.25">
      <c r="A51" s="16">
        <v>3</v>
      </c>
      <c r="B51" s="25" t="s">
        <v>41</v>
      </c>
      <c r="C51" s="13" t="s">
        <v>44</v>
      </c>
      <c r="D51" s="13"/>
      <c r="E51" s="13" t="s">
        <v>31</v>
      </c>
      <c r="F51" s="13">
        <v>2</v>
      </c>
      <c r="G51" s="16"/>
      <c r="H51" s="16"/>
    </row>
    <row r="52" spans="1:8" ht="14.25">
      <c r="A52" s="16">
        <v>4</v>
      </c>
      <c r="B52" s="25" t="s">
        <v>41</v>
      </c>
      <c r="C52" s="13" t="s">
        <v>45</v>
      </c>
      <c r="D52" s="13"/>
      <c r="E52" s="13" t="s">
        <v>31</v>
      </c>
      <c r="F52" s="13">
        <v>2</v>
      </c>
      <c r="G52" s="16"/>
      <c r="H52" s="16"/>
    </row>
    <row r="53" spans="1:8" ht="14.25">
      <c r="A53" s="16">
        <v>5</v>
      </c>
      <c r="B53" s="25" t="s">
        <v>41</v>
      </c>
      <c r="C53" s="13" t="s">
        <v>46</v>
      </c>
      <c r="D53" s="13"/>
      <c r="E53" s="13" t="s">
        <v>31</v>
      </c>
      <c r="F53" s="13">
        <v>4</v>
      </c>
      <c r="G53" s="16"/>
      <c r="H53" s="16"/>
    </row>
    <row r="54" spans="1:8" ht="14.25">
      <c r="A54" s="16">
        <v>6</v>
      </c>
      <c r="B54" s="25" t="s">
        <v>41</v>
      </c>
      <c r="C54" s="13" t="s">
        <v>47</v>
      </c>
      <c r="D54" s="13"/>
      <c r="E54" s="13" t="s">
        <v>31</v>
      </c>
      <c r="F54" s="13">
        <v>1</v>
      </c>
      <c r="G54" s="16"/>
      <c r="H54" s="16"/>
    </row>
    <row r="55" spans="1:8" ht="14.25">
      <c r="A55" s="16">
        <v>7</v>
      </c>
      <c r="B55" s="25" t="s">
        <v>41</v>
      </c>
      <c r="C55" s="13" t="s">
        <v>48</v>
      </c>
      <c r="D55" s="13"/>
      <c r="E55" s="13" t="s">
        <v>31</v>
      </c>
      <c r="F55" s="13">
        <v>1</v>
      </c>
      <c r="G55" s="16"/>
      <c r="H55" s="16"/>
    </row>
    <row r="56" spans="1:8" ht="15" thickBot="1">
      <c r="A56" s="22">
        <v>8</v>
      </c>
      <c r="B56" s="30" t="s">
        <v>41</v>
      </c>
      <c r="C56" s="23" t="s">
        <v>49</v>
      </c>
      <c r="D56" s="23"/>
      <c r="E56" s="13" t="s">
        <v>31</v>
      </c>
      <c r="F56" s="13">
        <v>1</v>
      </c>
      <c r="G56" s="16"/>
      <c r="H56" s="16"/>
    </row>
    <row r="57" spans="1:4" ht="15" thickBot="1">
      <c r="A57" s="31"/>
      <c r="B57" s="97" t="s">
        <v>73</v>
      </c>
      <c r="C57" s="98"/>
      <c r="D57" s="99"/>
    </row>
    <row r="58" spans="2:4" ht="15" thickBot="1">
      <c r="B58" s="28"/>
      <c r="C58" s="29"/>
      <c r="D58" s="29"/>
    </row>
    <row r="59" spans="1:8" ht="15.75" thickBot="1">
      <c r="A59" s="106" t="s">
        <v>74</v>
      </c>
      <c r="B59" s="107"/>
      <c r="C59" s="107"/>
      <c r="D59" s="107"/>
      <c r="E59" s="107"/>
      <c r="F59" s="107"/>
      <c r="G59" s="108"/>
      <c r="H59" s="35"/>
    </row>
    <row r="60" ht="15" thickBot="1"/>
    <row r="61" spans="4:8" ht="15" thickBot="1">
      <c r="D61" s="37" t="s">
        <v>50</v>
      </c>
      <c r="F61" s="38"/>
      <c r="G61" s="39"/>
      <c r="H61" s="1"/>
    </row>
    <row r="62" ht="15" thickBot="1"/>
    <row r="63" spans="4:8" ht="15" thickBot="1">
      <c r="D63" s="40" t="s">
        <v>51</v>
      </c>
      <c r="E63" s="41"/>
      <c r="F63" s="41" t="s">
        <v>68</v>
      </c>
      <c r="G63" s="35"/>
      <c r="H63" s="1"/>
    </row>
    <row r="67" spans="1:8" ht="15.75">
      <c r="A67" s="42"/>
      <c r="B67" s="5" t="s">
        <v>63</v>
      </c>
      <c r="C67" s="42"/>
      <c r="D67" s="42"/>
      <c r="E67" s="42"/>
      <c r="F67" s="42"/>
      <c r="G67" s="42"/>
      <c r="H67" s="42"/>
    </row>
    <row r="68" spans="1:8" ht="15">
      <c r="A68" s="43"/>
      <c r="B68" s="44"/>
      <c r="C68" s="44"/>
      <c r="D68" s="44" t="s">
        <v>56</v>
      </c>
      <c r="E68" s="44"/>
      <c r="F68" s="44"/>
      <c r="G68" s="44"/>
      <c r="H68" s="45"/>
    </row>
    <row r="69" spans="1:8" ht="15">
      <c r="A69" s="46"/>
      <c r="B69" s="47" t="s">
        <v>65</v>
      </c>
      <c r="C69" s="48"/>
      <c r="D69" s="48"/>
      <c r="E69" s="48"/>
      <c r="F69" s="48"/>
      <c r="G69" s="48"/>
      <c r="H69" s="48"/>
    </row>
    <row r="70" spans="1:8" ht="15.75" thickBot="1">
      <c r="A70" s="46"/>
      <c r="B70" s="47"/>
      <c r="C70" s="48"/>
      <c r="D70" s="48"/>
      <c r="E70" s="48"/>
      <c r="F70" s="48"/>
      <c r="G70" s="48"/>
      <c r="H70" s="94"/>
    </row>
    <row r="71" spans="1:8" ht="45">
      <c r="A71" s="49" t="s">
        <v>0</v>
      </c>
      <c r="B71" s="50" t="s">
        <v>1</v>
      </c>
      <c r="C71" s="50" t="s">
        <v>2</v>
      </c>
      <c r="D71" s="50" t="s">
        <v>3</v>
      </c>
      <c r="E71" s="51" t="s">
        <v>4</v>
      </c>
      <c r="F71" s="52" t="s">
        <v>5</v>
      </c>
      <c r="G71" s="95" t="s">
        <v>81</v>
      </c>
      <c r="H71" s="12" t="s">
        <v>78</v>
      </c>
    </row>
    <row r="72" spans="1:8" ht="15">
      <c r="A72" s="53">
        <v>1</v>
      </c>
      <c r="B72" s="54" t="s">
        <v>6</v>
      </c>
      <c r="C72" s="53" t="s">
        <v>11</v>
      </c>
      <c r="D72" s="55" t="s">
        <v>12</v>
      </c>
      <c r="E72" s="55" t="s">
        <v>9</v>
      </c>
      <c r="F72" s="53">
        <v>149</v>
      </c>
      <c r="G72" s="56"/>
      <c r="H72" s="56"/>
    </row>
    <row r="73" spans="1:8" ht="15">
      <c r="A73" s="53">
        <v>2</v>
      </c>
      <c r="B73" s="57"/>
      <c r="C73" s="53" t="s">
        <v>11</v>
      </c>
      <c r="D73" s="55" t="s">
        <v>14</v>
      </c>
      <c r="E73" s="55" t="s">
        <v>9</v>
      </c>
      <c r="F73" s="53">
        <f>118.5</f>
        <v>118.5</v>
      </c>
      <c r="G73" s="56"/>
      <c r="H73" s="56"/>
    </row>
    <row r="74" spans="1:8" ht="15">
      <c r="A74" s="53">
        <v>3</v>
      </c>
      <c r="B74" s="57"/>
      <c r="C74" s="53" t="s">
        <v>11</v>
      </c>
      <c r="D74" s="55" t="s">
        <v>16</v>
      </c>
      <c r="E74" s="55" t="s">
        <v>9</v>
      </c>
      <c r="F74" s="53">
        <f>142+683+106</f>
        <v>931</v>
      </c>
      <c r="G74" s="56"/>
      <c r="H74" s="56"/>
    </row>
    <row r="75" spans="1:8" ht="15">
      <c r="A75" s="53">
        <v>4</v>
      </c>
      <c r="B75" s="57"/>
      <c r="C75" s="53" t="s">
        <v>11</v>
      </c>
      <c r="D75" s="55" t="s">
        <v>17</v>
      </c>
      <c r="E75" s="55" t="s">
        <v>9</v>
      </c>
      <c r="F75" s="55">
        <f>8.5+215.5+138.5+32.5</f>
        <v>395</v>
      </c>
      <c r="G75" s="58"/>
      <c r="H75" s="56"/>
    </row>
    <row r="76" spans="1:8" ht="15">
      <c r="A76" s="53">
        <v>5</v>
      </c>
      <c r="B76" s="57"/>
      <c r="C76" s="53" t="s">
        <v>11</v>
      </c>
      <c r="D76" s="55" t="s">
        <v>18</v>
      </c>
      <c r="E76" s="55" t="s">
        <v>19</v>
      </c>
      <c r="F76" s="55">
        <f>104+34+30+8.5+81+373</f>
        <v>630.5</v>
      </c>
      <c r="G76" s="58"/>
      <c r="H76" s="56"/>
    </row>
    <row r="77" spans="1:8" ht="15">
      <c r="A77" s="53">
        <v>6</v>
      </c>
      <c r="B77" s="57"/>
      <c r="C77" s="53" t="s">
        <v>11</v>
      </c>
      <c r="D77" s="55" t="s">
        <v>20</v>
      </c>
      <c r="E77" s="55" t="s">
        <v>9</v>
      </c>
      <c r="F77" s="55">
        <f>238.5+83+280+81+107+355.5+35.5+57+51+166.5+415+97+98+51.5+199+26.5+47.5+65.5-1284.5</f>
        <v>1170.5</v>
      </c>
      <c r="G77" s="58"/>
      <c r="H77" s="56"/>
    </row>
    <row r="78" spans="1:8" ht="15">
      <c r="A78" s="53">
        <v>7</v>
      </c>
      <c r="B78" s="57"/>
      <c r="C78" s="53" t="s">
        <v>11</v>
      </c>
      <c r="D78" s="55" t="s">
        <v>21</v>
      </c>
      <c r="E78" s="55" t="s">
        <v>19</v>
      </c>
      <c r="F78" s="55">
        <f>98+475.5+359+33+692.5+821.5+220.5+481.5+449.5+463.5+235.5+309+210+351.5+360+477+581+133+630.5+83+197+71-4005.5</f>
        <v>3727.5</v>
      </c>
      <c r="G78" s="58"/>
      <c r="H78" s="56"/>
    </row>
    <row r="79" spans="1:8" ht="15">
      <c r="A79" s="53">
        <v>8</v>
      </c>
      <c r="B79" s="57"/>
      <c r="C79" s="53" t="s">
        <v>11</v>
      </c>
      <c r="D79" s="55" t="s">
        <v>22</v>
      </c>
      <c r="E79" s="55" t="s">
        <v>19</v>
      </c>
      <c r="F79" s="55">
        <f>5.5+25+25+45+200.5+96.5+152.5+114.5-550</f>
        <v>114.5</v>
      </c>
      <c r="G79" s="58"/>
      <c r="H79" s="56"/>
    </row>
    <row r="80" spans="1:8" ht="15">
      <c r="A80" s="53">
        <v>9</v>
      </c>
      <c r="B80" s="59"/>
      <c r="C80" s="53" t="s">
        <v>11</v>
      </c>
      <c r="D80" s="55" t="s">
        <v>23</v>
      </c>
      <c r="E80" s="55" t="s">
        <v>9</v>
      </c>
      <c r="F80" s="55">
        <f>16.2+544.9+34.2+348.6+57.4+119.3+16.3+187+18.9+47.7+26.3+26.9+241.4</f>
        <v>1685.1000000000004</v>
      </c>
      <c r="G80" s="58"/>
      <c r="H80" s="56"/>
    </row>
    <row r="81" spans="1:8" ht="15">
      <c r="A81" s="53">
        <v>10</v>
      </c>
      <c r="B81" s="54" t="s">
        <v>59</v>
      </c>
      <c r="C81" s="53" t="s">
        <v>11</v>
      </c>
      <c r="D81" s="55" t="s">
        <v>24</v>
      </c>
      <c r="E81" s="55" t="s">
        <v>9</v>
      </c>
      <c r="F81" s="55">
        <f>6.5+57.3+241.7+229.2+141.4+71.1+99.7+125.6+368.4+159.2+416.3+8.8</f>
        <v>1925.2</v>
      </c>
      <c r="G81" s="58"/>
      <c r="H81" s="56"/>
    </row>
    <row r="82" spans="1:8" ht="15">
      <c r="A82" s="53">
        <v>11</v>
      </c>
      <c r="B82" s="60"/>
      <c r="C82" s="53" t="s">
        <v>25</v>
      </c>
      <c r="D82" s="55" t="s">
        <v>23</v>
      </c>
      <c r="E82" s="55" t="s">
        <v>9</v>
      </c>
      <c r="F82" s="55">
        <f>33.5+13.8+3.8+2.1</f>
        <v>53.199999999999996</v>
      </c>
      <c r="G82" s="58"/>
      <c r="H82" s="56"/>
    </row>
    <row r="83" spans="1:8" ht="15">
      <c r="A83" s="53">
        <v>12</v>
      </c>
      <c r="B83" s="61"/>
      <c r="C83" s="23" t="s">
        <v>25</v>
      </c>
      <c r="D83" s="55" t="s">
        <v>24</v>
      </c>
      <c r="E83" s="62" t="s">
        <v>9</v>
      </c>
      <c r="F83" s="55">
        <f>31.6+15.1+18.5+66.4+26.4+34.2+43+17.5+5+43.8+47.7</f>
        <v>349.20000000000005</v>
      </c>
      <c r="G83" s="58"/>
      <c r="H83" s="56"/>
    </row>
    <row r="84" spans="1:8" ht="15.75" thickBot="1">
      <c r="A84" s="53">
        <v>13</v>
      </c>
      <c r="B84" s="63" t="s">
        <v>60</v>
      </c>
      <c r="C84" s="23"/>
      <c r="D84" s="55"/>
      <c r="E84" s="55" t="s">
        <v>31</v>
      </c>
      <c r="F84" s="55">
        <v>1</v>
      </c>
      <c r="G84" s="58"/>
      <c r="H84" s="56"/>
    </row>
    <row r="85" spans="1:8" ht="15.75" thickBot="1">
      <c r="A85" s="64" t="s">
        <v>69</v>
      </c>
      <c r="B85" s="65"/>
      <c r="C85" s="65"/>
      <c r="D85" s="66"/>
      <c r="E85" s="67"/>
      <c r="F85" s="67"/>
      <c r="G85" s="68"/>
      <c r="H85" s="67"/>
    </row>
    <row r="86" spans="1:8" ht="15">
      <c r="A86" s="69"/>
      <c r="B86" s="69"/>
      <c r="C86" s="69"/>
      <c r="D86" s="69"/>
      <c r="E86" s="67"/>
      <c r="F86" s="67"/>
      <c r="G86" s="68"/>
      <c r="H86" s="67"/>
    </row>
    <row r="87" spans="1:8" ht="15">
      <c r="A87" s="70">
        <v>1</v>
      </c>
      <c r="B87" s="54" t="s">
        <v>29</v>
      </c>
      <c r="C87" s="71"/>
      <c r="D87" s="70" t="s">
        <v>30</v>
      </c>
      <c r="E87" s="55" t="s">
        <v>31</v>
      </c>
      <c r="F87" s="53">
        <v>10</v>
      </c>
      <c r="G87" s="58"/>
      <c r="H87" s="56"/>
    </row>
    <row r="88" spans="1:8" ht="15">
      <c r="A88" s="72">
        <v>2</v>
      </c>
      <c r="B88" s="60"/>
      <c r="C88" s="73"/>
      <c r="D88" s="73" t="s">
        <v>12</v>
      </c>
      <c r="E88" s="73" t="s">
        <v>31</v>
      </c>
      <c r="F88" s="73">
        <f>2+13+25+18+13+16+12+36+17+25+21+3+4+9</f>
        <v>214</v>
      </c>
      <c r="G88" s="72"/>
      <c r="H88" s="56"/>
    </row>
    <row r="89" spans="1:8" ht="15">
      <c r="A89" s="58">
        <v>3</v>
      </c>
      <c r="B89" s="60"/>
      <c r="C89" s="55"/>
      <c r="D89" s="55" t="s">
        <v>32</v>
      </c>
      <c r="E89" s="55" t="s">
        <v>31</v>
      </c>
      <c r="F89" s="55">
        <f>4+17+1+3+2+7+6+1+8+2+1+2</f>
        <v>54</v>
      </c>
      <c r="G89" s="58"/>
      <c r="H89" s="56"/>
    </row>
    <row r="90" spans="1:8" ht="15.75" thickBot="1">
      <c r="A90" s="58">
        <v>4</v>
      </c>
      <c r="B90" s="74"/>
      <c r="C90" s="55"/>
      <c r="D90" s="55" t="s">
        <v>34</v>
      </c>
      <c r="E90" s="55" t="s">
        <v>31</v>
      </c>
      <c r="F90" s="55">
        <v>2</v>
      </c>
      <c r="G90" s="58"/>
      <c r="H90" s="56"/>
    </row>
    <row r="91" spans="1:8" ht="15.75" thickBot="1">
      <c r="A91" s="64" t="s">
        <v>75</v>
      </c>
      <c r="B91" s="65"/>
      <c r="C91" s="65"/>
      <c r="D91" s="66"/>
      <c r="E91" s="67"/>
      <c r="F91" s="67"/>
      <c r="G91" s="68"/>
      <c r="H91" s="67"/>
    </row>
    <row r="92" spans="1:8" ht="15">
      <c r="A92" s="69"/>
      <c r="B92" s="69"/>
      <c r="C92" s="69"/>
      <c r="D92" s="69"/>
      <c r="E92" s="67"/>
      <c r="F92" s="67"/>
      <c r="G92" s="68"/>
      <c r="H92" s="67"/>
    </row>
    <row r="93" spans="1:8" ht="15.75" thickBot="1">
      <c r="A93" s="58">
        <v>1</v>
      </c>
      <c r="B93" s="75" t="s">
        <v>35</v>
      </c>
      <c r="C93" s="55"/>
      <c r="D93" s="55" t="s">
        <v>18</v>
      </c>
      <c r="E93" s="55" t="s">
        <v>31</v>
      </c>
      <c r="F93" s="55">
        <f>6+48+74+67+42+33+30+48+48+48+82+8+14</f>
        <v>548</v>
      </c>
      <c r="G93" s="58"/>
      <c r="H93" s="56"/>
    </row>
    <row r="94" spans="1:8" ht="15.75" thickBot="1">
      <c r="A94" s="64" t="s">
        <v>71</v>
      </c>
      <c r="B94" s="65"/>
      <c r="C94" s="65"/>
      <c r="D94" s="66"/>
      <c r="E94" s="76"/>
      <c r="F94" s="76"/>
      <c r="G94" s="68"/>
      <c r="H94" s="67"/>
    </row>
    <row r="95" spans="1:8" ht="15">
      <c r="A95" s="69"/>
      <c r="B95" s="69"/>
      <c r="C95" s="69"/>
      <c r="D95" s="69"/>
      <c r="E95" s="76"/>
      <c r="F95" s="76"/>
      <c r="G95" s="68"/>
      <c r="H95" s="67"/>
    </row>
    <row r="96" spans="1:8" ht="15">
      <c r="A96" s="58">
        <v>1</v>
      </c>
      <c r="B96" s="77" t="s">
        <v>41</v>
      </c>
      <c r="C96" s="55" t="s">
        <v>45</v>
      </c>
      <c r="D96" s="55"/>
      <c r="E96" s="55" t="s">
        <v>31</v>
      </c>
      <c r="F96" s="55">
        <v>1</v>
      </c>
      <c r="G96" s="58"/>
      <c r="H96" s="56"/>
    </row>
    <row r="97" spans="1:8" ht="15">
      <c r="A97" s="58">
        <v>2</v>
      </c>
      <c r="B97" s="77" t="s">
        <v>41</v>
      </c>
      <c r="C97" s="55" t="s">
        <v>47</v>
      </c>
      <c r="D97" s="55"/>
      <c r="E97" s="55" t="s">
        <v>31</v>
      </c>
      <c r="F97" s="55">
        <v>2</v>
      </c>
      <c r="G97" s="58"/>
      <c r="H97" s="56"/>
    </row>
    <row r="98" spans="1:8" ht="15">
      <c r="A98" s="58">
        <v>3</v>
      </c>
      <c r="B98" s="77" t="s">
        <v>41</v>
      </c>
      <c r="C98" s="55" t="s">
        <v>57</v>
      </c>
      <c r="D98" s="55"/>
      <c r="E98" s="55" t="s">
        <v>31</v>
      </c>
      <c r="F98" s="55">
        <v>3</v>
      </c>
      <c r="G98" s="58"/>
      <c r="H98" s="56"/>
    </row>
    <row r="99" spans="1:8" ht="15.75" thickBot="1">
      <c r="A99" s="78">
        <v>4</v>
      </c>
      <c r="B99" s="79" t="s">
        <v>41</v>
      </c>
      <c r="C99" s="80" t="s">
        <v>49</v>
      </c>
      <c r="D99" s="80"/>
      <c r="E99" s="55" t="s">
        <v>31</v>
      </c>
      <c r="F99" s="55">
        <v>3</v>
      </c>
      <c r="G99" s="58"/>
      <c r="H99" s="56"/>
    </row>
    <row r="100" spans="1:8" ht="15.75" thickBot="1">
      <c r="A100" s="81" t="s">
        <v>76</v>
      </c>
      <c r="B100" s="82"/>
      <c r="C100" s="65"/>
      <c r="D100" s="83"/>
      <c r="E100" s="84"/>
      <c r="F100" s="84"/>
      <c r="G100" s="48"/>
      <c r="H100" s="48"/>
    </row>
    <row r="101" spans="1:8" ht="15" thickBot="1">
      <c r="A101" s="48"/>
      <c r="B101" s="85"/>
      <c r="C101" s="86"/>
      <c r="D101" s="86"/>
      <c r="E101" s="84"/>
      <c r="F101" s="84"/>
      <c r="G101" s="48"/>
      <c r="H101" s="48"/>
    </row>
    <row r="102" spans="1:8" ht="15.75" thickBot="1">
      <c r="A102" s="32" t="s">
        <v>55</v>
      </c>
      <c r="B102" s="33"/>
      <c r="C102" s="89" t="s">
        <v>80</v>
      </c>
      <c r="D102" s="33"/>
      <c r="E102" s="33"/>
      <c r="F102" s="33"/>
      <c r="G102" s="34"/>
      <c r="H102" s="35"/>
    </row>
    <row r="103" ht="15" thickBot="1"/>
    <row r="104" spans="4:8" ht="15" thickBot="1">
      <c r="D104" s="37" t="s">
        <v>50</v>
      </c>
      <c r="F104" s="38"/>
      <c r="G104" s="39"/>
      <c r="H104" s="1"/>
    </row>
    <row r="105" ht="15" thickBot="1"/>
    <row r="106" spans="4:8" ht="15" thickBot="1">
      <c r="D106" s="40" t="s">
        <v>51</v>
      </c>
      <c r="E106" s="41"/>
      <c r="F106" s="41" t="s">
        <v>66</v>
      </c>
      <c r="G106" s="35"/>
      <c r="H106" s="1"/>
    </row>
    <row r="110" ht="15" thickBot="1"/>
    <row r="111" spans="2:8" ht="15.75" thickBot="1">
      <c r="B111" s="32" t="s">
        <v>61</v>
      </c>
      <c r="C111" s="92" t="s">
        <v>67</v>
      </c>
      <c r="D111" s="41"/>
      <c r="E111" s="41"/>
      <c r="F111" s="88"/>
      <c r="G111" s="31"/>
      <c r="H111" s="35"/>
    </row>
    <row r="112" spans="2:8" ht="15.75" thickBot="1">
      <c r="B112" s="87"/>
      <c r="C112" s="41"/>
      <c r="D112" s="90" t="s">
        <v>50</v>
      </c>
      <c r="E112" s="41"/>
      <c r="F112" s="37"/>
      <c r="G112" s="31"/>
      <c r="H112" s="35"/>
    </row>
    <row r="113" spans="2:8" ht="15.75" thickBot="1">
      <c r="B113" s="32" t="s">
        <v>58</v>
      </c>
      <c r="C113" s="92" t="s">
        <v>67</v>
      </c>
      <c r="D113" s="41"/>
      <c r="E113" s="41"/>
      <c r="F113" s="88"/>
      <c r="G113" s="31"/>
      <c r="H113" s="35"/>
    </row>
    <row r="114" ht="15">
      <c r="B114" s="91" t="s">
        <v>79</v>
      </c>
    </row>
    <row r="116" ht="14.25">
      <c r="B116" s="96" t="s">
        <v>82</v>
      </c>
    </row>
    <row r="117" spans="7:8" ht="14.25">
      <c r="G117" s="117" t="s">
        <v>83</v>
      </c>
      <c r="H117" s="117"/>
    </row>
    <row r="118" spans="7:8" ht="14.25">
      <c r="G118" s="117" t="s">
        <v>84</v>
      </c>
      <c r="H118" s="117"/>
    </row>
  </sheetData>
  <mergeCells count="15">
    <mergeCell ref="G118:H118"/>
    <mergeCell ref="G117:H117"/>
    <mergeCell ref="A1:H2"/>
    <mergeCell ref="A5:H5"/>
    <mergeCell ref="B6:G6"/>
    <mergeCell ref="A31:D31"/>
    <mergeCell ref="B8:B21"/>
    <mergeCell ref="B22:B28"/>
    <mergeCell ref="B29:B30"/>
    <mergeCell ref="B57:D57"/>
    <mergeCell ref="A47:D47"/>
    <mergeCell ref="B33:B37"/>
    <mergeCell ref="A59:G59"/>
    <mergeCell ref="A38:D38"/>
    <mergeCell ref="A42:D42"/>
  </mergeCells>
  <printOptions/>
  <pageMargins left="0.75" right="0.34" top="1" bottom="1" header="0.5" footer="0.5"/>
  <pageSetup horizontalDpi="600" verticalDpi="600" orientation="portrait" paperSize="9" scale="67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k.czapkiewicz</dc:creator>
  <cp:keywords/>
  <dc:description/>
  <cp:lastModifiedBy>m.szczepanik</cp:lastModifiedBy>
  <cp:lastPrinted>2014-11-17T09:57:14Z</cp:lastPrinted>
  <dcterms:created xsi:type="dcterms:W3CDTF">2013-10-22T07:49:49Z</dcterms:created>
  <dcterms:modified xsi:type="dcterms:W3CDTF">2014-11-17T10:02:30Z</dcterms:modified>
  <cp:category/>
  <cp:version/>
  <cp:contentType/>
  <cp:contentStatus/>
</cp:coreProperties>
</file>