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2390" windowHeight="11265" activeTab="0"/>
  </bookViews>
  <sheets>
    <sheet name="Arkusz1" sheetId="1" r:id="rId1"/>
  </sheets>
  <definedNames>
    <definedName name="_xlnm.Print_Area" localSheetId="0">'Arkusz1'!$B$2:$E$690</definedName>
  </definedNames>
  <calcPr fullCalcOnLoad="1"/>
</workbook>
</file>

<file path=xl/sharedStrings.xml><?xml version="1.0" encoding="utf-8"?>
<sst xmlns="http://schemas.openxmlformats.org/spreadsheetml/2006/main" count="1808" uniqueCount="1327">
  <si>
    <t>Wilanowska - ul. Łazienkowska</t>
  </si>
  <si>
    <t>Afrykańska - al. gen. B. Wieniawy - Długoszowskiego (Trasa Siekierkowska)</t>
  </si>
  <si>
    <t>Dąbrowskiego J.</t>
  </si>
  <si>
    <t>1. Ulica Branickiego w Dzielnicy Wilanów -  W 2005r. powstała uchwała nr LV/1438/2005 w sprawie nadania kategorii powiatowej ulicy Branickiego będącej przedłużeniem ulicy Płaskowickiej na odcinku od ul. Przyczółkowej do ul. Zdrowej. Ulica Branickiego w powyższym wykazie została ujęta tylko na odcinku od ul. Sarmackiej do al. Rzeczypospolitej, na którym została wybudowana w 2015r. (odcinek został oddany do użytkowania, natomiast nie został jeszcze protokolarnie przekazany do eksploatacji ZDM). na pozostałym odcinku ul. Branickiego nie wybudowano obiektów drogowych.</t>
  </si>
  <si>
    <t>Rozwadowskiego T. gen.  (razem  z ul. Kraśnicką - drogą dojazdową - na odc: od Torów PKP do wjazdu do OBI )</t>
  </si>
  <si>
    <t>łącznik ulic Kłobuckiej i Zatorze - Otomańska</t>
  </si>
  <si>
    <t xml:space="preserve">Cieślewskich - Żyrardowska </t>
  </si>
  <si>
    <t xml:space="preserve">Białołęcka - Kąty Grodzkie </t>
  </si>
  <si>
    <t xml:space="preserve">Jasna - Krucza </t>
  </si>
  <si>
    <t xml:space="preserve">Słowackiego - Broniewskiego </t>
  </si>
  <si>
    <t xml:space="preserve">Brukselska - Wał Miedzeszyński </t>
  </si>
  <si>
    <t xml:space="preserve">Modlińska - rondo (Myśliborska, Obrazkowa, Świderska) </t>
  </si>
  <si>
    <t xml:space="preserve">al. Sobieskiego - Wiertnicza </t>
  </si>
  <si>
    <t>Klaudyny - Wiadukt PKP (z wyłączeniem terenu węzła Mickiewicza położonego w al. Armii Krajowej)</t>
  </si>
  <si>
    <t xml:space="preserve">Syta - Bruzdowa </t>
  </si>
  <si>
    <t xml:space="preserve">Świderska - Polnych Kwiatów </t>
  </si>
  <si>
    <t xml:space="preserve">Wincentego - Wysockiego </t>
  </si>
  <si>
    <t>Rzymowskiego - węzeł Marynarska (z wyłączeniem terenu tego węzła)</t>
  </si>
  <si>
    <t xml:space="preserve">Powązkowska - Wybrzeże Gdyńskie (z wyłączeniem ulicy lokalnej na odcinku Czarnieckiego - Kaniowska) </t>
  </si>
  <si>
    <t xml:space="preserve">Łysakowska - Wydawnicza </t>
  </si>
  <si>
    <t xml:space="preserve">węzeł Gdańska (położony w al. Armii Krajowej, z wyłączeniem tego węzła) - Rudzka </t>
  </si>
  <si>
    <t>stacja PKP (pętla autobusowa; Makowska) - pl. Szembeka</t>
  </si>
  <si>
    <t>Trakt Lubelski - Wał Miedzeszyński</t>
  </si>
  <si>
    <t xml:space="preserve">Wałuszewska - Wałuszewska </t>
  </si>
  <si>
    <t>al. Solidarności - Wiadukt PKP</t>
  </si>
  <si>
    <t xml:space="preserve">Dolina Służewiecka - pętla ZTM </t>
  </si>
  <si>
    <t xml:space="preserve">1. Pułku Praskiego (W) </t>
  </si>
  <si>
    <t xml:space="preserve">1. Sierpnia </t>
  </si>
  <si>
    <t xml:space="preserve">11. Listopada </t>
  </si>
  <si>
    <t xml:space="preserve">17. Stycznia </t>
  </si>
  <si>
    <t>Nr drogi</t>
  </si>
  <si>
    <t>Ulica</t>
  </si>
  <si>
    <t>Długość</t>
  </si>
  <si>
    <t>Leszno</t>
  </si>
  <si>
    <t>Górczewska</t>
  </si>
  <si>
    <t>Suma:</t>
  </si>
  <si>
    <t>Radzymińska</t>
  </si>
  <si>
    <t>Most Śląsko-Dąbrowski</t>
  </si>
  <si>
    <t>Zołnierska</t>
  </si>
  <si>
    <t>Marsa</t>
  </si>
  <si>
    <t>Płowiecka</t>
  </si>
  <si>
    <t>Grochowska</t>
  </si>
  <si>
    <t xml:space="preserve">al. Harcerzy Rzeczypospolitej </t>
  </si>
  <si>
    <t>Bukowińska (Nobukowińska)</t>
  </si>
  <si>
    <t>Modlińska - Leśnej Polanki</t>
  </si>
  <si>
    <t>Kocjana - Płochocińska (z wyłączeniem terenu węzła Lazurowa)</t>
  </si>
  <si>
    <t>Rondo Wiatraczna</t>
  </si>
  <si>
    <t>Al. Waszyngtona</t>
  </si>
  <si>
    <t>Rondo Waszyngtona</t>
  </si>
  <si>
    <t>Most Poniatowskiego</t>
  </si>
  <si>
    <t>Grójecka</t>
  </si>
  <si>
    <t>Płochocińska</t>
  </si>
  <si>
    <t>Żwirki i Wigury</t>
  </si>
  <si>
    <t>Krzyckiego</t>
  </si>
  <si>
    <t>Raszyńska</t>
  </si>
  <si>
    <t>Towarowa</t>
  </si>
  <si>
    <t>Okopowa</t>
  </si>
  <si>
    <t>Rondo Zgrupowania AK Radosław</t>
  </si>
  <si>
    <t>Słomińskiego</t>
  </si>
  <si>
    <t>Most Gdański</t>
  </si>
  <si>
    <t>Starzyńskiego</t>
  </si>
  <si>
    <t>Szwedzka</t>
  </si>
  <si>
    <t>Łodygowa</t>
  </si>
  <si>
    <t>Marymoncka</t>
  </si>
  <si>
    <t>Słowackiego</t>
  </si>
  <si>
    <t>Popiełuszki</t>
  </si>
  <si>
    <t>Rondo Starzyńskiego</t>
  </si>
  <si>
    <t>Jagiellońska</t>
  </si>
  <si>
    <t>Cyryla i Metodego</t>
  </si>
  <si>
    <t>Targowa</t>
  </si>
  <si>
    <t>Zamoyskiego</t>
  </si>
  <si>
    <t>Cyrulików</t>
  </si>
  <si>
    <t>Okuniewska</t>
  </si>
  <si>
    <t>Wirażowa</t>
  </si>
  <si>
    <t>17 Stycznia</t>
  </si>
  <si>
    <t>Bysławska</t>
  </si>
  <si>
    <t>Niemcewicza</t>
  </si>
  <si>
    <t>Sokola</t>
  </si>
  <si>
    <t>Most Świętokrzyski</t>
  </si>
  <si>
    <t>Tamka</t>
  </si>
  <si>
    <t>Zajęcza</t>
  </si>
  <si>
    <t>Topiel</t>
  </si>
  <si>
    <t>Kopernika</t>
  </si>
  <si>
    <t>Świętokrzyska</t>
  </si>
  <si>
    <t>Rondo ONZ</t>
  </si>
  <si>
    <t>Prosta</t>
  </si>
  <si>
    <t>Rondo Daszyńskiego</t>
  </si>
  <si>
    <t>Dźwigowa</t>
  </si>
  <si>
    <t>Globusowa</t>
  </si>
  <si>
    <t>Chrobrego</t>
  </si>
  <si>
    <t>Kleszczowa</t>
  </si>
  <si>
    <t>Łopuszańska</t>
  </si>
  <si>
    <t>Powsińska</t>
  </si>
  <si>
    <t>Wiertnicza</t>
  </si>
  <si>
    <t>Przyczółkowa</t>
  </si>
  <si>
    <t>Łukasza Drewny</t>
  </si>
  <si>
    <t>Wał Miedzeszyński</t>
  </si>
  <si>
    <t>Arkuszowa</t>
  </si>
  <si>
    <t>Wólczyńska</t>
  </si>
  <si>
    <t>Żeromskiego</t>
  </si>
  <si>
    <t>Matki Teresy z Kalkuty</t>
  </si>
  <si>
    <t>Św. Wincentego - Matki Teresy z Kalkuty</t>
  </si>
  <si>
    <t>Radiowa - Obozowa (z wyłączeniem terenu węzła Radiowa)</t>
  </si>
  <si>
    <t xml:space="preserve">pl. Bankowy </t>
  </si>
  <si>
    <t xml:space="preserve">pl. Dąbrowskiego </t>
  </si>
  <si>
    <t xml:space="preserve">pl. Grunwaldzki </t>
  </si>
  <si>
    <t xml:space="preserve">pl. Grzybowski </t>
  </si>
  <si>
    <t xml:space="preserve">pl. Hallera </t>
  </si>
  <si>
    <t xml:space="preserve">pl. Inwalidów </t>
  </si>
  <si>
    <t xml:space="preserve">pl. Konstytucji </t>
  </si>
  <si>
    <t xml:space="preserve">pl. Krasińskich </t>
  </si>
  <si>
    <t xml:space="preserve">pl. Małachowskiego </t>
  </si>
  <si>
    <t xml:space="preserve">pl. Piłsudskiego </t>
  </si>
  <si>
    <t xml:space="preserve">pl. Powstańców Warszawy </t>
  </si>
  <si>
    <t xml:space="preserve">pl. Przymierza </t>
  </si>
  <si>
    <t xml:space="preserve">pl. Szembeka </t>
  </si>
  <si>
    <t xml:space="preserve">pl. Teatralny </t>
  </si>
  <si>
    <t xml:space="preserve">pl. Trzech Krzyży </t>
  </si>
  <si>
    <t>pl. Unii Lubelskiej</t>
  </si>
  <si>
    <t xml:space="preserve">pl. Wilsona </t>
  </si>
  <si>
    <t>pl. Zbawiciela</t>
  </si>
  <si>
    <t>Zgrzebna - Zabraniecka</t>
  </si>
  <si>
    <t>Wolska - al. Prymasa Tysiąclecia</t>
  </si>
  <si>
    <t xml:space="preserve">Zgrupowania AK Kampinos - Żeromskiego </t>
  </si>
  <si>
    <t xml:space="preserve">Kompanii AK Kordian </t>
  </si>
  <si>
    <t xml:space="preserve">Zgrupowania AK Kampinos - Wólczyńska </t>
  </si>
  <si>
    <t>Lazurowa - kontynuacja ulicy (za Rzędzińską)</t>
  </si>
  <si>
    <t>Łazienkowska - Witosa</t>
  </si>
  <si>
    <t>al. Niepodległości - Most Łazienkowski</t>
  </si>
  <si>
    <t>al. Wilanowska - Wałbrzyska</t>
  </si>
  <si>
    <t>Marymoncka - trasa Mostu Marii Skłodowskiej-Curie</t>
  </si>
  <si>
    <t>Most Łazienkowski - Ostrobramska</t>
  </si>
  <si>
    <t xml:space="preserve">Chałubińskiego - rondo Zgrupowania Radosław </t>
  </si>
  <si>
    <t>rondo Zesłańców Syberyjskich - Grzymały Sokołowskiego</t>
  </si>
  <si>
    <t xml:space="preserve">Ostrobramska - rondo Wiatraczna </t>
  </si>
  <si>
    <t xml:space="preserve">Zamoyskiego - rondo Waszyngtona </t>
  </si>
  <si>
    <t xml:space="preserve">Zwycięzców - rondo Waszyngtona </t>
  </si>
  <si>
    <t xml:space="preserve">Władysława Jagiełły - rondo (Cierlicka, Gierdziejowskiego, Lalki) </t>
  </si>
  <si>
    <t xml:space="preserve">rondo Sedlaczka - Czerniakowska </t>
  </si>
  <si>
    <t xml:space="preserve">rondo (Korkowa, Łysakowska, Rekrucka) - Kaczeńca </t>
  </si>
  <si>
    <t>Górnośląska - rondo Sedlaczka</t>
  </si>
  <si>
    <t>Szwoleżerów - rondo Sedlaczka</t>
  </si>
  <si>
    <t>Most Poniatowskiego - ul. Wilanowska</t>
  </si>
  <si>
    <t xml:space="preserve">Grochowska - Spalinowa </t>
  </si>
  <si>
    <t xml:space="preserve">Światowida - Zabłocka </t>
  </si>
  <si>
    <t xml:space="preserve">Bonifraterska - Andersa </t>
  </si>
  <si>
    <t xml:space="preserve">Żelazna - Smocza </t>
  </si>
  <si>
    <t xml:space="preserve">Twarda - Al. Jerozolimskie </t>
  </si>
  <si>
    <t>Łopuszańska - węzeł al. Krakowska (z wyłączeniem terenu tego węzła)</t>
  </si>
  <si>
    <t>Odlewnicza - węzeł Annopol (położony w ul. Toruńskiej, z wyłączeniem terenu tego węzła)</t>
  </si>
  <si>
    <t>Plutonu Torpedy - węzeł Salomea (z wyłączeniem terenu tego węzła)</t>
  </si>
  <si>
    <t>Kinetyczna - węzeł Lotnisko (z wyłączeniem terenu tego węzła)</t>
  </si>
  <si>
    <t xml:space="preserve">węzeł Łabiszyńska (położony w ul. Toruńskiej, z wyłączeniem terenu tego węzła) - Białołęcka </t>
  </si>
  <si>
    <t xml:space="preserve">węzeł Łabiszyńska (położony w ul. Toruńskiej, z wyłączeniem terenu tego węzła) - koniec ulicy (za Kondratowicza) </t>
  </si>
  <si>
    <t>Smugowa - węzeł Marywilska (położony w al. Armii Krajowej, z wyłączeniem terenu tego węzła)</t>
  </si>
  <si>
    <t>węzeł Annopol (położony w ul. Toruńskiej, z wyłączeniem terenu tego węzła) - Matki Teresy z Kalkuty</t>
  </si>
  <si>
    <t>węzeł Wisłostrada (z wyłączeniem terenu tego węzła) - Most Gdański</t>
  </si>
  <si>
    <t xml:space="preserve">Ateńska - Afrykańska </t>
  </si>
  <si>
    <t>Białobrzeska - Grójecka</t>
  </si>
  <si>
    <t xml:space="preserve">Bora Komorowskiego - Fieldorfa z wyłączeniem odcinka Lokalnego ul. Meissnera </t>
  </si>
  <si>
    <t>na Skraju - Karnawał (z wyłączeniem terenu węzła Kinetyczna)</t>
  </si>
  <si>
    <t xml:space="preserve">naczelnikowska - Bukowiecka </t>
  </si>
  <si>
    <t>łącznik - Parcelacyjna</t>
  </si>
  <si>
    <t xml:space="preserve">al. Solidarności - Wybrzeże Kościuszkowskie i łącznik Grodzka ­ Nowy Zjazd </t>
  </si>
  <si>
    <t>łącznik ulic Zatorze i Osmańska - Poleczki</t>
  </si>
  <si>
    <t>Łącznik ulic Kłobuckiej i Zatorze</t>
  </si>
  <si>
    <t xml:space="preserve">Koszykowa - Al. Jerozolimskie </t>
  </si>
  <si>
    <t xml:space="preserve">Chełmska </t>
  </si>
  <si>
    <t xml:space="preserve">Belwederska - Czerniakowska </t>
  </si>
  <si>
    <t xml:space="preserve">Chełmżyńska </t>
  </si>
  <si>
    <t xml:space="preserve">Chlubna </t>
  </si>
  <si>
    <t xml:space="preserve">Piwoniowa - Modlińska </t>
  </si>
  <si>
    <t xml:space="preserve">Chłopickiego </t>
  </si>
  <si>
    <t>Rolna</t>
  </si>
  <si>
    <t>Zamoście</t>
  </si>
  <si>
    <t>Zamoyskiego - Zamoście</t>
  </si>
  <si>
    <t>Sokola - Most Świętokrzyski</t>
  </si>
  <si>
    <t xml:space="preserve">Przylesie - Czystej Wody </t>
  </si>
  <si>
    <t xml:space="preserve">Chodakowska </t>
  </si>
  <si>
    <t xml:space="preserve">Żupnicza - Mińska </t>
  </si>
  <si>
    <t xml:space="preserve">Chodecka </t>
  </si>
  <si>
    <t xml:space="preserve">Chrościckiego </t>
  </si>
  <si>
    <t>Nowolazurowa - Świerszcza</t>
  </si>
  <si>
    <t xml:space="preserve">Cierlicka </t>
  </si>
  <si>
    <t xml:space="preserve">Kościuszki - Lalki </t>
  </si>
  <si>
    <t xml:space="preserve">Cieślewskich </t>
  </si>
  <si>
    <t xml:space="preserve">Płochocińska - Zegarynki </t>
  </si>
  <si>
    <t xml:space="preserve">Ciszewskiego </t>
  </si>
  <si>
    <t xml:space="preserve">Pileckiego - Nowoursynowska </t>
  </si>
  <si>
    <t xml:space="preserve">Conrada </t>
  </si>
  <si>
    <t xml:space="preserve">Cybernetyki </t>
  </si>
  <si>
    <t xml:space="preserve">Taśmowa - Rzymowskiego </t>
  </si>
  <si>
    <t xml:space="preserve">Czajki </t>
  </si>
  <si>
    <t>Czerniakowska</t>
  </si>
  <si>
    <t xml:space="preserve">Człuchowska </t>
  </si>
  <si>
    <t xml:space="preserve">Czołowa </t>
  </si>
  <si>
    <t>Smugowa - Klasyków</t>
  </si>
  <si>
    <t xml:space="preserve">Czwartaków </t>
  </si>
  <si>
    <t xml:space="preserve">Dąbrowszczaków </t>
  </si>
  <si>
    <t xml:space="preserve">Delfina </t>
  </si>
  <si>
    <t xml:space="preserve">Zabłocka - Konwaliowa </t>
  </si>
  <si>
    <t xml:space="preserve">Deotymy </t>
  </si>
  <si>
    <t>Górczewska - Obozowa</t>
  </si>
  <si>
    <t xml:space="preserve">Deseniowa </t>
  </si>
  <si>
    <t xml:space="preserve">Dickensa </t>
  </si>
  <si>
    <t>Szczęściwicka - Pawińskiego</t>
  </si>
  <si>
    <t xml:space="preserve">Dobra </t>
  </si>
  <si>
    <t xml:space="preserve">Nowy Zjazd - Solec </t>
  </si>
  <si>
    <t xml:space="preserve">Dolna </t>
  </si>
  <si>
    <t xml:space="preserve">Puławska - Belwederska </t>
  </si>
  <si>
    <t xml:space="preserve">Domaniewska </t>
  </si>
  <si>
    <t>Puławska - Postępu</t>
  </si>
  <si>
    <t xml:space="preserve">Dorodna </t>
  </si>
  <si>
    <t>Klembowska - Myśliborska</t>
  </si>
  <si>
    <t xml:space="preserve">Drawska </t>
  </si>
  <si>
    <t>Dickensa - Śmigłowca</t>
  </si>
  <si>
    <t xml:space="preserve">Duracza </t>
  </si>
  <si>
    <t xml:space="preserve">Broniewskiego - Żeromskiego </t>
  </si>
  <si>
    <t xml:space="preserve">Dwernickiego </t>
  </si>
  <si>
    <t>Podskarbińska - Wiatraczna</t>
  </si>
  <si>
    <t xml:space="preserve">Dywizjonu 303 </t>
  </si>
  <si>
    <t xml:space="preserve">Działkowa </t>
  </si>
  <si>
    <t xml:space="preserve">Łopuszańska - Krakowiaków </t>
  </si>
  <si>
    <t xml:space="preserve">Dzieci Warszawy </t>
  </si>
  <si>
    <t xml:space="preserve">Dzika </t>
  </si>
  <si>
    <t xml:space="preserve">Egipska </t>
  </si>
  <si>
    <t>Elbląska</t>
  </si>
  <si>
    <t>Broniewskiego - Krasińskiego</t>
  </si>
  <si>
    <t xml:space="preserve">Elekcyjna </t>
  </si>
  <si>
    <t xml:space="preserve">Wolska - Górczewska </t>
  </si>
  <si>
    <t xml:space="preserve">Emilii Plater </t>
  </si>
  <si>
    <t xml:space="preserve">Estrady </t>
  </si>
  <si>
    <t xml:space="preserve">Kampinoska - Trenów </t>
  </si>
  <si>
    <t xml:space="preserve">Fieldorfa </t>
  </si>
  <si>
    <t xml:space="preserve">Wał Miedzeszyński - Ostrobramska </t>
  </si>
  <si>
    <t xml:space="preserve">Filtrowa </t>
  </si>
  <si>
    <t xml:space="preserve">Floriana </t>
  </si>
  <si>
    <t xml:space="preserve">Trakt Lubelski - Błękitna </t>
  </si>
  <si>
    <t xml:space="preserve">Francuska </t>
  </si>
  <si>
    <t xml:space="preserve">Gagarina </t>
  </si>
  <si>
    <t xml:space="preserve">Gdańska </t>
  </si>
  <si>
    <t xml:space="preserve">Gierdziejewskiego </t>
  </si>
  <si>
    <t>Lalki - Konotopska</t>
  </si>
  <si>
    <t xml:space="preserve">Głębocka </t>
  </si>
  <si>
    <t xml:space="preserve">Gniewkowska </t>
  </si>
  <si>
    <t>Ordona - Potrzebna</t>
  </si>
  <si>
    <t xml:space="preserve">Gołkowska </t>
  </si>
  <si>
    <t>Czerniakowska - Statkowskiego</t>
  </si>
  <si>
    <t xml:space="preserve">Gorzykowska </t>
  </si>
  <si>
    <t>Myszkowska - Radzymińska</t>
  </si>
  <si>
    <t xml:space="preserve">Gościniec </t>
  </si>
  <si>
    <t>Bartycka - Polska</t>
  </si>
  <si>
    <t xml:space="preserve">Goworka </t>
  </si>
  <si>
    <t xml:space="preserve">Puławska - Spacerowa </t>
  </si>
  <si>
    <t>Górnośląska</t>
  </si>
  <si>
    <t>Myśliwiecka - Piękna</t>
  </si>
  <si>
    <t xml:space="preserve">Graniczna (W) </t>
  </si>
  <si>
    <t xml:space="preserve">Grenadierów </t>
  </si>
  <si>
    <t xml:space="preserve">Ostrobramska - Międzyborska </t>
  </si>
  <si>
    <t xml:space="preserve">Grodzka </t>
  </si>
  <si>
    <t xml:space="preserve">Grzybowa </t>
  </si>
  <si>
    <t xml:space="preserve">Niedziałkowskiego -Szosowa (W) </t>
  </si>
  <si>
    <t xml:space="preserve">Grzybowska </t>
  </si>
  <si>
    <t xml:space="preserve">Gwiaździsta </t>
  </si>
  <si>
    <t xml:space="preserve">Handlowa </t>
  </si>
  <si>
    <t>Kołowa - Gorzykowska</t>
  </si>
  <si>
    <t xml:space="preserve">Hiacyntowa </t>
  </si>
  <si>
    <t>Techniczna - Kłodzka</t>
  </si>
  <si>
    <t xml:space="preserve">Hłaski </t>
  </si>
  <si>
    <t xml:space="preserve">Idzikowskiego </t>
  </si>
  <si>
    <t xml:space="preserve">Puławska - Czerniakowska </t>
  </si>
  <si>
    <t xml:space="preserve">Ilskiego </t>
  </si>
  <si>
    <t xml:space="preserve">Marsa - Komandosów </t>
  </si>
  <si>
    <t xml:space="preserve">Indiri Gandhi </t>
  </si>
  <si>
    <t xml:space="preserve">Pileckiego - Rosoła </t>
  </si>
  <si>
    <t xml:space="preserve">Instalatorów </t>
  </si>
  <si>
    <t>Inżynierska</t>
  </si>
  <si>
    <t xml:space="preserve">Ratuszowa - Wieleńska </t>
  </si>
  <si>
    <t xml:space="preserve">Izbicka </t>
  </si>
  <si>
    <t xml:space="preserve">Patriotów - Przełęczy </t>
  </si>
  <si>
    <t xml:space="preserve">Jagiellońska </t>
  </si>
  <si>
    <t xml:space="preserve">Jana Kazimierza </t>
  </si>
  <si>
    <t xml:space="preserve">Trakt Brzeski(W) - Trakt Brzeski(W) </t>
  </si>
  <si>
    <t xml:space="preserve">Janowiecka </t>
  </si>
  <si>
    <t>Jarzębskiego</t>
  </si>
  <si>
    <t xml:space="preserve">Jasna </t>
  </si>
  <si>
    <t>Jeziorańskiego</t>
  </si>
  <si>
    <t xml:space="preserve">Krajewskiego - Słomińskiego </t>
  </si>
  <si>
    <t xml:space="preserve">Jugosłowiańska </t>
  </si>
  <si>
    <t xml:space="preserve">Fieldorfa - Bora Komorowskiego </t>
  </si>
  <si>
    <t xml:space="preserve">Kaczeńca </t>
  </si>
  <si>
    <t xml:space="preserve">Kadetów </t>
  </si>
  <si>
    <t>Wał Miedzeszyński - Trakt Lubelski</t>
  </si>
  <si>
    <t xml:space="preserve">Kadłubka </t>
  </si>
  <si>
    <t xml:space="preserve">Konotopska - Zielonej Gęsi </t>
  </si>
  <si>
    <t xml:space="preserve">Kajki </t>
  </si>
  <si>
    <t>Czecha - Pożaryskiego</t>
  </si>
  <si>
    <t xml:space="preserve">Kaliskiego </t>
  </si>
  <si>
    <t xml:space="preserve">Lazurowa - Radiowa </t>
  </si>
  <si>
    <t xml:space="preserve">Kapucyńska </t>
  </si>
  <si>
    <t xml:space="preserve">Karczunkowska </t>
  </si>
  <si>
    <t xml:space="preserve">Karnawał </t>
  </si>
  <si>
    <t xml:space="preserve">Karowa </t>
  </si>
  <si>
    <t xml:space="preserve">Krakowskie Przedmieście - Wybrzeże Kościuszkowskie </t>
  </si>
  <si>
    <t xml:space="preserve">Kasprowicza </t>
  </si>
  <si>
    <t>Kasprzaka</t>
  </si>
  <si>
    <t xml:space="preserve">Kawęczyńska </t>
  </si>
  <si>
    <t xml:space="preserve">Ząbkowska -Radzymińska </t>
  </si>
  <si>
    <t xml:space="preserve">Kazimierzowska </t>
  </si>
  <si>
    <t xml:space="preserve">Madalińskiego - Ursynowska </t>
  </si>
  <si>
    <t xml:space="preserve">Kąty Grodziskie </t>
  </si>
  <si>
    <t xml:space="preserve">Zdziarska - Berensona </t>
  </si>
  <si>
    <t xml:space="preserve">Kijowska </t>
  </si>
  <si>
    <t xml:space="preserve">Targowa - Dworzec Wschodni </t>
  </si>
  <si>
    <t xml:space="preserve">Kinetyczna </t>
  </si>
  <si>
    <t xml:space="preserve">Kinowa </t>
  </si>
  <si>
    <t xml:space="preserve">Waszyngtona - Ostrobramska </t>
  </si>
  <si>
    <t xml:space="preserve">Klasyków </t>
  </si>
  <si>
    <t xml:space="preserve">Modlińska - Wałuszewska </t>
  </si>
  <si>
    <t xml:space="preserve">Klembowska </t>
  </si>
  <si>
    <t xml:space="preserve">Dorodna - Konwaliowa </t>
  </si>
  <si>
    <t xml:space="preserve">Kłobucka </t>
  </si>
  <si>
    <t xml:space="preserve">Wyczółki - Bokserska </t>
  </si>
  <si>
    <t xml:space="preserve">Kłopotowskiego </t>
  </si>
  <si>
    <t xml:space="preserve">Targowa - Wybrzeże Szczecińskie </t>
  </si>
  <si>
    <t xml:space="preserve">Kobiałka </t>
  </si>
  <si>
    <t xml:space="preserve">Białołęcka - Płochocińska </t>
  </si>
  <si>
    <t xml:space="preserve">Kobylańska </t>
  </si>
  <si>
    <t xml:space="preserve">Zawodzie - Spiralna </t>
  </si>
  <si>
    <t xml:space="preserve">Kocjana </t>
  </si>
  <si>
    <t xml:space="preserve">Kaliskiego - Bolimowska </t>
  </si>
  <si>
    <t xml:space="preserve">Kolejowa </t>
  </si>
  <si>
    <t xml:space="preserve">Tunelowa - Towarowa </t>
  </si>
  <si>
    <t xml:space="preserve">Kołacińska </t>
  </si>
  <si>
    <t xml:space="preserve">Modlińska - 15 Sierpnia </t>
  </si>
  <si>
    <t xml:space="preserve">Kołowa </t>
  </si>
  <si>
    <t xml:space="preserve">Św. Wincentego - Handlowa </t>
  </si>
  <si>
    <t xml:space="preserve">Regulska - Sosnkowskiego </t>
  </si>
  <si>
    <t xml:space="preserve">Kondratowicza </t>
  </si>
  <si>
    <t xml:space="preserve">Rembielińska - Bystra </t>
  </si>
  <si>
    <t xml:space="preserve">Konotopska </t>
  </si>
  <si>
    <t xml:space="preserve">Kadłubka - Gierdziejewskiego </t>
  </si>
  <si>
    <t xml:space="preserve">Konstruktorska </t>
  </si>
  <si>
    <t xml:space="preserve">Racjonalizacji - Postępu </t>
  </si>
  <si>
    <t xml:space="preserve">Konwaliowa </t>
  </si>
  <si>
    <t xml:space="preserve">Konwiktorska </t>
  </si>
  <si>
    <t xml:space="preserve">Bonifraterska - Zakroczymska </t>
  </si>
  <si>
    <t xml:space="preserve">Kopijników </t>
  </si>
  <si>
    <t>Kopińska</t>
  </si>
  <si>
    <t xml:space="preserve">Korkowa </t>
  </si>
  <si>
    <t xml:space="preserve">Stepowa - Płatnerska </t>
  </si>
  <si>
    <t xml:space="preserve">Korotyńskiego </t>
  </si>
  <si>
    <t xml:space="preserve">Grójecka - Mołdawska </t>
  </si>
  <si>
    <t xml:space="preserve">Koszykowa </t>
  </si>
  <si>
    <t xml:space="preserve">Kościuszki </t>
  </si>
  <si>
    <t xml:space="preserve">Spisaka - Plutonu Totpedy </t>
  </si>
  <si>
    <t xml:space="preserve">Kościuszkowców </t>
  </si>
  <si>
    <t xml:space="preserve">Krajewskiego </t>
  </si>
  <si>
    <t xml:space="preserve">Zajączka - Wybrzeże Gdyńskie </t>
  </si>
  <si>
    <t xml:space="preserve">Krakowiaków </t>
  </si>
  <si>
    <t xml:space="preserve">Krakowskie Przedmieście </t>
  </si>
  <si>
    <t xml:space="preserve">Podwale - Kopernika </t>
  </si>
  <si>
    <t xml:space="preserve">Krasickiego </t>
  </si>
  <si>
    <t xml:space="preserve">Ursynowska - Woronicza </t>
  </si>
  <si>
    <t xml:space="preserve">Krasińskiego </t>
  </si>
  <si>
    <t xml:space="preserve">Krasnobrodzka </t>
  </si>
  <si>
    <t xml:space="preserve">Kredytowa </t>
  </si>
  <si>
    <t xml:space="preserve">Królewska </t>
  </si>
  <si>
    <t xml:space="preserve">Krucza </t>
  </si>
  <si>
    <t xml:space="preserve">Mokotowska - Zgoda </t>
  </si>
  <si>
    <t xml:space="preserve">Kruczkowskiego </t>
  </si>
  <si>
    <t xml:space="preserve">Książęca - Tamka </t>
  </si>
  <si>
    <t xml:space="preserve">Krzywickiego </t>
  </si>
  <si>
    <t xml:space="preserve">Koszykowa - Wawelska </t>
  </si>
  <si>
    <t xml:space="preserve">Książęca </t>
  </si>
  <si>
    <t xml:space="preserve">Rozbrat - Nowy Świat </t>
  </si>
  <si>
    <t xml:space="preserve">Księcia Janusza </t>
  </si>
  <si>
    <t xml:space="preserve">Górczewska - Obozowa </t>
  </si>
  <si>
    <t xml:space="preserve">Księcia Ziemowita </t>
  </si>
  <si>
    <t>Księżnej Anny</t>
  </si>
  <si>
    <t xml:space="preserve">Lalki </t>
  </si>
  <si>
    <t xml:space="preserve">Lazurowa </t>
  </si>
  <si>
    <t xml:space="preserve">Lektykarska </t>
  </si>
  <si>
    <t xml:space="preserve">Rudzka - Podleśna </t>
  </si>
  <si>
    <t xml:space="preserve">Leonidasa </t>
  </si>
  <si>
    <t xml:space="preserve">Krakowiaków - Muszkieterów </t>
  </si>
  <si>
    <t xml:space="preserve">Leszno </t>
  </si>
  <si>
    <t xml:space="preserve">Lewandów </t>
  </si>
  <si>
    <t xml:space="preserve">Lindleya </t>
  </si>
  <si>
    <t xml:space="preserve">Al. Jerozolimskie - Koszykowa </t>
  </si>
  <si>
    <t xml:space="preserve">Lubelska </t>
  </si>
  <si>
    <t xml:space="preserve">Lucerny </t>
  </si>
  <si>
    <t xml:space="preserve">Wydawnicza - Trakt Lubelski </t>
  </si>
  <si>
    <t xml:space="preserve">Ludna </t>
  </si>
  <si>
    <t xml:space="preserve">Wioślarska - Rozbrat </t>
  </si>
  <si>
    <t xml:space="preserve">Łabiszyńska </t>
  </si>
  <si>
    <t xml:space="preserve">Łazienkowska </t>
  </si>
  <si>
    <t xml:space="preserve">Czajki - Deseniowa </t>
  </si>
  <si>
    <t xml:space="preserve">Łojewska </t>
  </si>
  <si>
    <t xml:space="preserve">Łabiszyńska - Chodecka </t>
  </si>
  <si>
    <t xml:space="preserve">Łukowska </t>
  </si>
  <si>
    <t xml:space="preserve">Zamieniecka - Rodziewiczówny </t>
  </si>
  <si>
    <t xml:space="preserve">Łysakowska </t>
  </si>
  <si>
    <t xml:space="preserve">Maczka </t>
  </si>
  <si>
    <t xml:space="preserve">Madalińskiego </t>
  </si>
  <si>
    <t xml:space="preserve">Puławska - Boboli </t>
  </si>
  <si>
    <t xml:space="preserve">Marszałkowska </t>
  </si>
  <si>
    <t>Marynarska</t>
  </si>
  <si>
    <t xml:space="preserve">Marywilska </t>
  </si>
  <si>
    <t xml:space="preserve">Mazowiecka </t>
  </si>
  <si>
    <t xml:space="preserve">Świętokrzyska - Kredytowa </t>
  </si>
  <si>
    <t xml:space="preserve">Mehoffera </t>
  </si>
  <si>
    <t xml:space="preserve">Meissnera </t>
  </si>
  <si>
    <t>al. Jana Rodowicza "Anody"</t>
  </si>
  <si>
    <t>św. A. Boboli</t>
  </si>
  <si>
    <t>Szymanowska</t>
  </si>
  <si>
    <t xml:space="preserve">Metryczna </t>
  </si>
  <si>
    <t xml:space="preserve">Mickiewicza </t>
  </si>
  <si>
    <t xml:space="preserve">Międzyborska </t>
  </si>
  <si>
    <t xml:space="preserve">Międzynarodowa </t>
  </si>
  <si>
    <t>Międzyparkowa</t>
  </si>
  <si>
    <t xml:space="preserve">Bonifraterska - Słomińskiego </t>
  </si>
  <si>
    <t xml:space="preserve">Mineralna </t>
  </si>
  <si>
    <t xml:space="preserve">Mińska </t>
  </si>
  <si>
    <t xml:space="preserve">Chodakowska - Stanisławowska </t>
  </si>
  <si>
    <t xml:space="preserve">Miodowa </t>
  </si>
  <si>
    <t xml:space="preserve">Krakowskie Przedmieście - Długa </t>
  </si>
  <si>
    <t xml:space="preserve">Młodzieńcza </t>
  </si>
  <si>
    <t xml:space="preserve">Radzymińska - Bystra </t>
  </si>
  <si>
    <t xml:space="preserve">Młynarska </t>
  </si>
  <si>
    <t xml:space="preserve">Obozowa - Wolska </t>
  </si>
  <si>
    <t xml:space="preserve">Mokotowska </t>
  </si>
  <si>
    <t xml:space="preserve">Moliera </t>
  </si>
  <si>
    <t xml:space="preserve">Mołdawska </t>
  </si>
  <si>
    <t xml:space="preserve">Korotyńskiego - Racławicka </t>
  </si>
  <si>
    <t>Most Łazienkowski</t>
  </si>
  <si>
    <t xml:space="preserve">Mszczonowska </t>
  </si>
  <si>
    <t xml:space="preserve">Gniewkowska -Gniewkowska </t>
  </si>
  <si>
    <t xml:space="preserve">Muranowska </t>
  </si>
  <si>
    <t xml:space="preserve">Muszkieterów </t>
  </si>
  <si>
    <t xml:space="preserve">Myszkowska </t>
  </si>
  <si>
    <t>Barkocińska - Gorzykowska</t>
  </si>
  <si>
    <t>Myśliborska</t>
  </si>
  <si>
    <t xml:space="preserve">Myśliwiecka </t>
  </si>
  <si>
    <t xml:space="preserve">Na Skraju </t>
  </si>
  <si>
    <t xml:space="preserve">Naczelnikowska </t>
  </si>
  <si>
    <t xml:space="preserve">Radzymińska - Rybieńska </t>
  </si>
  <si>
    <t xml:space="preserve">Nałęczowska </t>
  </si>
  <si>
    <t xml:space="preserve">Namysłowska </t>
  </si>
  <si>
    <t xml:space="preserve">Starzyńskiego - Ratuszowa </t>
  </si>
  <si>
    <t xml:space="preserve">Niemcewicza (W) </t>
  </si>
  <si>
    <t xml:space="preserve">Nocznickiego </t>
  </si>
  <si>
    <t xml:space="preserve">Nowolipie </t>
  </si>
  <si>
    <t xml:space="preserve">Nowoursynowska </t>
  </si>
  <si>
    <t xml:space="preserve">Wałbrzyska - Ciszewskiego </t>
  </si>
  <si>
    <t xml:space="preserve">Nowowiejska </t>
  </si>
  <si>
    <t xml:space="preserve">Nowy Przejazd </t>
  </si>
  <si>
    <t xml:space="preserve">Nowy Świat </t>
  </si>
  <si>
    <t xml:space="preserve">Kopernika - Książęca </t>
  </si>
  <si>
    <t xml:space="preserve">Nowy Zjazd </t>
  </si>
  <si>
    <t xml:space="preserve">Obozowa </t>
  </si>
  <si>
    <t xml:space="preserve">Młynarska - Ks. Janusza </t>
  </si>
  <si>
    <t xml:space="preserve">Obrazkowa </t>
  </si>
  <si>
    <t xml:space="preserve">Obrzeżna </t>
  </si>
  <si>
    <t xml:space="preserve">Bokserska - Cybernetyki </t>
  </si>
  <si>
    <t xml:space="preserve">Oczapowskiego </t>
  </si>
  <si>
    <t xml:space="preserve">Reymonta - Kasprowicza </t>
  </si>
  <si>
    <t xml:space="preserve">Odlewnicza </t>
  </si>
  <si>
    <t xml:space="preserve">Marywilska - Annopol </t>
  </si>
  <si>
    <t xml:space="preserve">Odrowąża </t>
  </si>
  <si>
    <t xml:space="preserve">Odyńca </t>
  </si>
  <si>
    <t xml:space="preserve">Puławska - Wołoska </t>
  </si>
  <si>
    <t xml:space="preserve">Okrzei </t>
  </si>
  <si>
    <t xml:space="preserve">Okularowa </t>
  </si>
  <si>
    <t xml:space="preserve">Marsa - Bluszczowa </t>
  </si>
  <si>
    <t xml:space="preserve">Olbrachta </t>
  </si>
  <si>
    <t xml:space="preserve">Pola - Górczewska </t>
  </si>
  <si>
    <t xml:space="preserve">Ołówkowa </t>
  </si>
  <si>
    <t xml:space="preserve">Bohaterów - Parowozowa </t>
  </si>
  <si>
    <t xml:space="preserve">Opłotek </t>
  </si>
  <si>
    <t xml:space="preserve">Wólczyńska - Palisadowa </t>
  </si>
  <si>
    <t xml:space="preserve">Ordona </t>
  </si>
  <si>
    <t xml:space="preserve">Orłów Piastowskich </t>
  </si>
  <si>
    <t xml:space="preserve">Orzechowa </t>
  </si>
  <si>
    <t>Osmańska</t>
  </si>
  <si>
    <t xml:space="preserve">Ossowskiego </t>
  </si>
  <si>
    <t>Kołowa - Barkocińska</t>
  </si>
  <si>
    <t>Ostrobramska</t>
  </si>
  <si>
    <t xml:space="preserve">Ostroroga </t>
  </si>
  <si>
    <t xml:space="preserve">Obozowa -Tatarska </t>
  </si>
  <si>
    <t>Otomańska</t>
  </si>
  <si>
    <t>Zatorze - Osmańska</t>
  </si>
  <si>
    <t xml:space="preserve">Paderewskiego </t>
  </si>
  <si>
    <t xml:space="preserve">Palisadowa </t>
  </si>
  <si>
    <t xml:space="preserve">Parcelacyjna </t>
  </si>
  <si>
    <t xml:space="preserve">Parowozowa </t>
  </si>
  <si>
    <t xml:space="preserve">Paryska </t>
  </si>
  <si>
    <t xml:space="preserve">Pawińskiego </t>
  </si>
  <si>
    <t xml:space="preserve">Perzyńskiego </t>
  </si>
  <si>
    <t xml:space="preserve">Petunii </t>
  </si>
  <si>
    <t xml:space="preserve">Piastów Śląskich </t>
  </si>
  <si>
    <t xml:space="preserve">Piękna </t>
  </si>
  <si>
    <t xml:space="preserve">Pileckiego </t>
  </si>
  <si>
    <t xml:space="preserve">Piwoniowa </t>
  </si>
  <si>
    <t xml:space="preserve">Plutonu Torpedy </t>
  </si>
  <si>
    <t xml:space="preserve">Płaskowickiej </t>
  </si>
  <si>
    <t xml:space="preserve">Płocka </t>
  </si>
  <si>
    <t xml:space="preserve">Podczaszyńskiego </t>
  </si>
  <si>
    <t xml:space="preserve">Podkowy </t>
  </si>
  <si>
    <t xml:space="preserve">Podleśna </t>
  </si>
  <si>
    <t>Podskarbińska</t>
  </si>
  <si>
    <t xml:space="preserve">Pola </t>
  </si>
  <si>
    <t xml:space="preserve">Poleczki </t>
  </si>
  <si>
    <t xml:space="preserve">Polnych Kwiatów </t>
  </si>
  <si>
    <t xml:space="preserve">Polska </t>
  </si>
  <si>
    <t>Połczyńska</t>
  </si>
  <si>
    <t>Studzienna - Dźwigowa</t>
  </si>
  <si>
    <t>Dźwigowa - Granicy Miasta</t>
  </si>
  <si>
    <t xml:space="preserve">Poprawna </t>
  </si>
  <si>
    <t xml:space="preserve">Popularna </t>
  </si>
  <si>
    <t xml:space="preserve">Postępu </t>
  </si>
  <si>
    <t xml:space="preserve">Potocka </t>
  </si>
  <si>
    <t xml:space="preserve">Potrzebna </t>
  </si>
  <si>
    <t xml:space="preserve">Powązkowska </t>
  </si>
  <si>
    <t xml:space="preserve">Powstańców Śląskich </t>
  </si>
  <si>
    <t xml:space="preserve">Powszechna </t>
  </si>
  <si>
    <t xml:space="preserve">Pożaryskiego </t>
  </si>
  <si>
    <t xml:space="preserve">Pratulińska </t>
  </si>
  <si>
    <t xml:space="preserve">Prądzyńskiego </t>
  </si>
  <si>
    <t xml:space="preserve">Prętowa </t>
  </si>
  <si>
    <t xml:space="preserve">Prozy </t>
  </si>
  <si>
    <t xml:space="preserve">Prząściczek </t>
  </si>
  <si>
    <t xml:space="preserve">Przejazdowa </t>
  </si>
  <si>
    <t xml:space="preserve">Przekorna </t>
  </si>
  <si>
    <t xml:space="preserve">Przełęczy </t>
  </si>
  <si>
    <t xml:space="preserve">Przewodowa </t>
  </si>
  <si>
    <t xml:space="preserve">Przy Agorze </t>
  </si>
  <si>
    <t>Czystej Wody</t>
  </si>
  <si>
    <t xml:space="preserve">Przybyszewskiego </t>
  </si>
  <si>
    <t xml:space="preserve">Przyczółkowa </t>
  </si>
  <si>
    <t xml:space="preserve">Przylesie </t>
  </si>
  <si>
    <t xml:space="preserve">Puławska </t>
  </si>
  <si>
    <t xml:space="preserve">Pużaka </t>
  </si>
  <si>
    <t xml:space="preserve">Racjonalizacji </t>
  </si>
  <si>
    <t xml:space="preserve">Racławicka </t>
  </si>
  <si>
    <t xml:space="preserve">Radiowa </t>
  </si>
  <si>
    <t xml:space="preserve">Radzymińska </t>
  </si>
  <si>
    <t xml:space="preserve">Rakowiecka </t>
  </si>
  <si>
    <t xml:space="preserve">Ratuszowa </t>
  </si>
  <si>
    <t xml:space="preserve">Redutowa </t>
  </si>
  <si>
    <t xml:space="preserve">Regulska </t>
  </si>
  <si>
    <t xml:space="preserve">Rekrucka </t>
  </si>
  <si>
    <t xml:space="preserve">Rembielińska </t>
  </si>
  <si>
    <t xml:space="preserve">Rodziewiczówny </t>
  </si>
  <si>
    <t xml:space="preserve">Roentgena </t>
  </si>
  <si>
    <t xml:space="preserve">Rosochata </t>
  </si>
  <si>
    <t xml:space="preserve">Rosoła </t>
  </si>
  <si>
    <t xml:space="preserve">Rosy </t>
  </si>
  <si>
    <t xml:space="preserve">Rozbrat </t>
  </si>
  <si>
    <t xml:space="preserve">Rozłucka </t>
  </si>
  <si>
    <t>Radzyminska - Księcia Ziemowita</t>
  </si>
  <si>
    <t xml:space="preserve">Równoległa </t>
  </si>
  <si>
    <t xml:space="preserve">Rudnickiego </t>
  </si>
  <si>
    <t xml:space="preserve">Rudzka </t>
  </si>
  <si>
    <t xml:space="preserve">Ryżowa </t>
  </si>
  <si>
    <t>Rzeczna</t>
  </si>
  <si>
    <t>Rzędzińska</t>
  </si>
  <si>
    <t>Rzymowskiego</t>
  </si>
  <si>
    <t>Sacharowa</t>
  </si>
  <si>
    <t xml:space="preserve">Sanguszki </t>
  </si>
  <si>
    <t xml:space="preserve">Saska </t>
  </si>
  <si>
    <t xml:space="preserve">Senatorska </t>
  </si>
  <si>
    <t xml:space="preserve">Sęczkowa </t>
  </si>
  <si>
    <t xml:space="preserve">Siedmiogrodzka </t>
  </si>
  <si>
    <t xml:space="preserve">Skierniewicka </t>
  </si>
  <si>
    <t xml:space="preserve">Skrzyneckiego </t>
  </si>
  <si>
    <t xml:space="preserve">Sławka Walerego </t>
  </si>
  <si>
    <t xml:space="preserve">Słowackiego </t>
  </si>
  <si>
    <t xml:space="preserve">Smocza </t>
  </si>
  <si>
    <t xml:space="preserve">Sobieskiego </t>
  </si>
  <si>
    <t>Sokołowskiego "Grzymały"</t>
  </si>
  <si>
    <t xml:space="preserve">Sokratesa </t>
  </si>
  <si>
    <t>Solec</t>
  </si>
  <si>
    <t xml:space="preserve">Solec </t>
  </si>
  <si>
    <t xml:space="preserve">Sosnkowskiego </t>
  </si>
  <si>
    <t xml:space="preserve">Spacerowa </t>
  </si>
  <si>
    <t xml:space="preserve">Spalinowa </t>
  </si>
  <si>
    <t xml:space="preserve">Spiralna </t>
  </si>
  <si>
    <t xml:space="preserve">Spisaka </t>
  </si>
  <si>
    <t xml:space="preserve">Stalowa </t>
  </si>
  <si>
    <t xml:space="preserve">Stanisławowska </t>
  </si>
  <si>
    <t xml:space="preserve">Statkowskiego </t>
  </si>
  <si>
    <t xml:space="preserve">Stawki </t>
  </si>
  <si>
    <t xml:space="preserve">Stepowa </t>
  </si>
  <si>
    <t xml:space="preserve">Strażacka </t>
  </si>
  <si>
    <t xml:space="preserve">Strąkowa </t>
  </si>
  <si>
    <t xml:space="preserve">Stryjeńskich </t>
  </si>
  <si>
    <t xml:space="preserve">Studzienna </t>
  </si>
  <si>
    <t xml:space="preserve">Swojska </t>
  </si>
  <si>
    <t xml:space="preserve">Sympatyczna </t>
  </si>
  <si>
    <t xml:space="preserve">Syta </t>
  </si>
  <si>
    <t xml:space="preserve">Szamocin </t>
  </si>
  <si>
    <t xml:space="preserve">Szaserów </t>
  </si>
  <si>
    <t xml:space="preserve">Szczęśliwicka </t>
  </si>
  <si>
    <t xml:space="preserve">Szeligowska </t>
  </si>
  <si>
    <t>Szosowa</t>
  </si>
  <si>
    <t xml:space="preserve">Szpitalna </t>
  </si>
  <si>
    <t xml:space="preserve">Szwoleżerów </t>
  </si>
  <si>
    <t xml:space="preserve">Szymanowskiego </t>
  </si>
  <si>
    <t xml:space="preserve">Szynowa </t>
  </si>
  <si>
    <t xml:space="preserve">Klasyków -15 Sierpnia </t>
  </si>
  <si>
    <t xml:space="preserve">Szyszkowa </t>
  </si>
  <si>
    <t>Śmigłowca</t>
  </si>
  <si>
    <t xml:space="preserve">Śródziemnomorska </t>
  </si>
  <si>
    <t xml:space="preserve">Św. Wincentego </t>
  </si>
  <si>
    <t xml:space="preserve">Światowida </t>
  </si>
  <si>
    <t xml:space="preserve">Świderska </t>
  </si>
  <si>
    <t xml:space="preserve">Świerszcza </t>
  </si>
  <si>
    <t xml:space="preserve">Świętojerska </t>
  </si>
  <si>
    <t xml:space="preserve">Targowa </t>
  </si>
  <si>
    <t xml:space="preserve">Taśmowa </t>
  </si>
  <si>
    <t xml:space="preserve">Tatarska </t>
  </si>
  <si>
    <t xml:space="preserve">Techniczna </t>
  </si>
  <si>
    <t xml:space="preserve">Techników </t>
  </si>
  <si>
    <t xml:space="preserve">Topiel </t>
  </si>
  <si>
    <t xml:space="preserve">Trakt Lubelski </t>
  </si>
  <si>
    <t xml:space="preserve">Traktorzystów </t>
  </si>
  <si>
    <t xml:space="preserve">Trenów </t>
  </si>
  <si>
    <t xml:space="preserve">Trocka </t>
  </si>
  <si>
    <t xml:space="preserve">Turbinowa </t>
  </si>
  <si>
    <t xml:space="preserve">Tuzinowa </t>
  </si>
  <si>
    <t xml:space="preserve">Twarda </t>
  </si>
  <si>
    <t xml:space="preserve">Umińskiego </t>
  </si>
  <si>
    <t xml:space="preserve">Vogla </t>
  </si>
  <si>
    <t xml:space="preserve">Walcownicza </t>
  </si>
  <si>
    <t xml:space="preserve">Wałbrzyska </t>
  </si>
  <si>
    <t xml:space="preserve">Wałowicka </t>
  </si>
  <si>
    <t xml:space="preserve">Wałuszewska </t>
  </si>
  <si>
    <t xml:space="preserve">Warszawska </t>
  </si>
  <si>
    <t xml:space="preserve">Waryńskiego </t>
  </si>
  <si>
    <t>Wawelska</t>
  </si>
  <si>
    <t xml:space="preserve">Wąwozowa </t>
  </si>
  <si>
    <t xml:space="preserve">Wenedów </t>
  </si>
  <si>
    <t xml:space="preserve">Wersalska </t>
  </si>
  <si>
    <t xml:space="preserve">Wiadukt Markiewicza </t>
  </si>
  <si>
    <t xml:space="preserve">Wiatraczna </t>
  </si>
  <si>
    <t xml:space="preserve">Widoczna </t>
  </si>
  <si>
    <t xml:space="preserve">Wiechy </t>
  </si>
  <si>
    <t xml:space="preserve">Wierzbowa </t>
  </si>
  <si>
    <t xml:space="preserve">Wileńska </t>
  </si>
  <si>
    <t>Targowa - Szwedzka</t>
  </si>
  <si>
    <t>Wioślarska</t>
  </si>
  <si>
    <t xml:space="preserve">Wirażowa </t>
  </si>
  <si>
    <t xml:space="preserve">Władysława Jagiełły </t>
  </si>
  <si>
    <t>Warszawska - Traktorzystów</t>
  </si>
  <si>
    <t>Włościańska</t>
  </si>
  <si>
    <t>Wolska</t>
  </si>
  <si>
    <t xml:space="preserve">Wołoska </t>
  </si>
  <si>
    <t xml:space="preserve">Woronicza </t>
  </si>
  <si>
    <t xml:space="preserve">Wólczyńska </t>
  </si>
  <si>
    <t xml:space="preserve">Wóycickiego </t>
  </si>
  <si>
    <t xml:space="preserve">Wrocławska </t>
  </si>
  <si>
    <t xml:space="preserve">Pirenejskiej -Powstańców Śląskich </t>
  </si>
  <si>
    <t xml:space="preserve">Wspólna (W) </t>
  </si>
  <si>
    <t>Wybrzeże Gdańskie</t>
  </si>
  <si>
    <t>Wybrzeże Gdyńskie</t>
  </si>
  <si>
    <t>Wybrzeże Kościuszkowskie</t>
  </si>
  <si>
    <t xml:space="preserve">Wydawnicza </t>
  </si>
  <si>
    <t xml:space="preserve">Wysockiego </t>
  </si>
  <si>
    <t xml:space="preserve">Wyszogrodzka </t>
  </si>
  <si>
    <t xml:space="preserve">Zabraniecka </t>
  </si>
  <si>
    <t xml:space="preserve">Zagórzańska </t>
  </si>
  <si>
    <t xml:space="preserve">Zajączka J. </t>
  </si>
  <si>
    <t xml:space="preserve">Zakroczymska </t>
  </si>
  <si>
    <t xml:space="preserve">Zamieniecka </t>
  </si>
  <si>
    <t>Zamoyskiego J</t>
  </si>
  <si>
    <t>Zatorze</t>
  </si>
  <si>
    <t xml:space="preserve">Zawodzie </t>
  </si>
  <si>
    <t xml:space="preserve">Ząbkowska </t>
  </si>
  <si>
    <t xml:space="preserve">Zdziarska </t>
  </si>
  <si>
    <t xml:space="preserve">Zegarynki </t>
  </si>
  <si>
    <t xml:space="preserve">Zgoda </t>
  </si>
  <si>
    <t>Zgrzebna</t>
  </si>
  <si>
    <t xml:space="preserve">Zielonej Gęsi </t>
  </si>
  <si>
    <t xml:space="preserve">Złotej Jesieni </t>
  </si>
  <si>
    <t xml:space="preserve">Zwoleńska </t>
  </si>
  <si>
    <t>Jana Pawła II (W) - al. Dzieci Polskich</t>
  </si>
  <si>
    <t>Przyczółkowa - Syta</t>
  </si>
  <si>
    <t xml:space="preserve">Zwycięzców </t>
  </si>
  <si>
    <t xml:space="preserve">Żegańska </t>
  </si>
  <si>
    <t xml:space="preserve">Żelazna </t>
  </si>
  <si>
    <t>Żołnierzy Wyklętych</t>
  </si>
  <si>
    <t xml:space="preserve">Żupnicza </t>
  </si>
  <si>
    <t xml:space="preserve">Żyrardowska </t>
  </si>
  <si>
    <t xml:space="preserve">Żytnia </t>
  </si>
  <si>
    <t>al. Armii Ludowej</t>
  </si>
  <si>
    <t xml:space="preserve">al. Chruściela </t>
  </si>
  <si>
    <t xml:space="preserve">Cyrulików - al. Sztandarów </t>
  </si>
  <si>
    <t xml:space="preserve">al. Dzieci Polskich </t>
  </si>
  <si>
    <t xml:space="preserve">al. Komandosów </t>
  </si>
  <si>
    <t xml:space="preserve">al. Komisji Edukacji Narodowej </t>
  </si>
  <si>
    <t>al. Krakowska</t>
  </si>
  <si>
    <t xml:space="preserve">al. Lotników </t>
  </si>
  <si>
    <t xml:space="preserve">al. Wilanowska - Puławska </t>
  </si>
  <si>
    <t xml:space="preserve">al. Niepodległości </t>
  </si>
  <si>
    <t xml:space="preserve">al. Wilanowska - Koszykowa </t>
  </si>
  <si>
    <t xml:space="preserve">al. Reymonta </t>
  </si>
  <si>
    <t>al. Stanów Zjednoczonych</t>
  </si>
  <si>
    <t xml:space="preserve">al. Stanów Zjednoczonych </t>
  </si>
  <si>
    <t xml:space="preserve">al. Sztandarów </t>
  </si>
  <si>
    <t xml:space="preserve">al. Chruściela - Czwartaków </t>
  </si>
  <si>
    <t xml:space="preserve">al. Szucha </t>
  </si>
  <si>
    <t xml:space="preserve">al. Wilanowska </t>
  </si>
  <si>
    <t xml:space="preserve">al. Wojska Polskiego </t>
  </si>
  <si>
    <t xml:space="preserve">al. Zieleniecka </t>
  </si>
  <si>
    <t xml:space="preserve">al. Zjednoczenia </t>
  </si>
  <si>
    <t>al. Wilanowska - Branickiego</t>
  </si>
  <si>
    <t>Sobieskiego - al. Witosa</t>
  </si>
  <si>
    <t xml:space="preserve">Senatorska - al. Solidarności </t>
  </si>
  <si>
    <t xml:space="preserve">Wólczyńska - al. Reymonta </t>
  </si>
  <si>
    <t>Żołnierska - al. Sztandarów</t>
  </si>
  <si>
    <t xml:space="preserve">Wybrzeże Gdańskie - al. Solidarności </t>
  </si>
  <si>
    <t xml:space="preserve">Równoległa - al. Krakowska </t>
  </si>
  <si>
    <t xml:space="preserve">Miodowa - al. Solidarności </t>
  </si>
  <si>
    <t xml:space="preserve">al. Krakowska - Działkowa </t>
  </si>
  <si>
    <t xml:space="preserve">Okopowa - al. Solidarności </t>
  </si>
  <si>
    <t xml:space="preserve">Powstańców Śląskich - al. Armii Krajowej </t>
  </si>
  <si>
    <t xml:space="preserve">Muszkieterów - al. Krakowska </t>
  </si>
  <si>
    <t xml:space="preserve">al. Armii Ludowej - Piękna </t>
  </si>
  <si>
    <t xml:space="preserve">al. Solidarności - Senatorska </t>
  </si>
  <si>
    <t>al. 4 Czerwca 1989r.</t>
  </si>
  <si>
    <t>al. Wilanowska - Puławska</t>
  </si>
  <si>
    <t>al. Rzeczypospolitej</t>
  </si>
  <si>
    <t>al. Jana Pawła II</t>
  </si>
  <si>
    <t xml:space="preserve">Okopowa - al. Jana Pawła II </t>
  </si>
  <si>
    <t xml:space="preserve">Jana Pawła II (W) </t>
  </si>
  <si>
    <t xml:space="preserve">al. Krakowska - Żwirki i Wigury </t>
  </si>
  <si>
    <t xml:space="preserve">Żwirki i Wigury - Grójecka </t>
  </si>
  <si>
    <t>Krasnobrodzka - Matki Teresy z Kalkuty</t>
  </si>
  <si>
    <t>nr drogi</t>
  </si>
  <si>
    <t>nazwa ulicy</t>
  </si>
  <si>
    <t>odcinek</t>
  </si>
  <si>
    <t>długość [km]</t>
  </si>
  <si>
    <t>5625W</t>
  </si>
  <si>
    <t>5598W</t>
  </si>
  <si>
    <t>5533W</t>
  </si>
  <si>
    <t>5600W</t>
  </si>
  <si>
    <t>5521W</t>
  </si>
  <si>
    <t>-</t>
  </si>
  <si>
    <t>5607W</t>
  </si>
  <si>
    <t>5574W</t>
  </si>
  <si>
    <t>5501W</t>
  </si>
  <si>
    <t>5604W</t>
  </si>
  <si>
    <t>5608W</t>
  </si>
  <si>
    <t>5556W</t>
  </si>
  <si>
    <t>5550W</t>
  </si>
  <si>
    <t>5545W</t>
  </si>
  <si>
    <t>5527W</t>
  </si>
  <si>
    <t>5508W</t>
  </si>
  <si>
    <t>5503W</t>
  </si>
  <si>
    <t>5549W</t>
  </si>
  <si>
    <t>5520W</t>
  </si>
  <si>
    <t>5594W</t>
  </si>
  <si>
    <t>5502W</t>
  </si>
  <si>
    <t>5583W</t>
  </si>
  <si>
    <t>5611W</t>
  </si>
  <si>
    <t>5558W</t>
  </si>
  <si>
    <t>5627W</t>
  </si>
  <si>
    <t>5602W</t>
  </si>
  <si>
    <t>5517W</t>
  </si>
  <si>
    <t>5615W</t>
  </si>
  <si>
    <t>5610W</t>
  </si>
  <si>
    <t>5609W</t>
  </si>
  <si>
    <t>5618W</t>
  </si>
  <si>
    <t>5606W</t>
  </si>
  <si>
    <t>5539W</t>
  </si>
  <si>
    <t>5581W</t>
  </si>
  <si>
    <t>5519W</t>
  </si>
  <si>
    <t>5584W</t>
  </si>
  <si>
    <t>5510W</t>
  </si>
  <si>
    <t>5523W</t>
  </si>
  <si>
    <t>5566W</t>
  </si>
  <si>
    <t>5579W</t>
  </si>
  <si>
    <t>5617W</t>
  </si>
  <si>
    <t>5588W</t>
  </si>
  <si>
    <t>5554W</t>
  </si>
  <si>
    <t>5614W</t>
  </si>
  <si>
    <t>5572W</t>
  </si>
  <si>
    <t>5515W</t>
  </si>
  <si>
    <t>5559W</t>
  </si>
  <si>
    <t>5613W</t>
  </si>
  <si>
    <t>5595W</t>
  </si>
  <si>
    <t>5553W</t>
  </si>
  <si>
    <t>5568W</t>
  </si>
  <si>
    <t>5585W</t>
  </si>
  <si>
    <t>5537W</t>
  </si>
  <si>
    <t>5621W</t>
  </si>
  <si>
    <t>5578W</t>
  </si>
  <si>
    <t>5603W</t>
  </si>
  <si>
    <t>5586W</t>
  </si>
  <si>
    <t>5563W</t>
  </si>
  <si>
    <t>5535W</t>
  </si>
  <si>
    <t>5580W</t>
  </si>
  <si>
    <t>5562W</t>
  </si>
  <si>
    <t>5534W</t>
  </si>
  <si>
    <t>5576W</t>
  </si>
  <si>
    <t>5518W</t>
  </si>
  <si>
    <t>5506W</t>
  </si>
  <si>
    <t>5557W</t>
  </si>
  <si>
    <t>5592W</t>
  </si>
  <si>
    <t>5540W</t>
  </si>
  <si>
    <t>5623W</t>
  </si>
  <si>
    <t>5543W</t>
  </si>
  <si>
    <t>5548W</t>
  </si>
  <si>
    <t>5514W</t>
  </si>
  <si>
    <t>5587W</t>
  </si>
  <si>
    <t>5512W</t>
  </si>
  <si>
    <t>5567W</t>
  </si>
  <si>
    <t>5555W</t>
  </si>
  <si>
    <t>5544W</t>
  </si>
  <si>
    <t>5551W</t>
  </si>
  <si>
    <t>5504W</t>
  </si>
  <si>
    <t>5525W</t>
  </si>
  <si>
    <t>5507W</t>
  </si>
  <si>
    <t>5509W</t>
  </si>
  <si>
    <t>5571W</t>
  </si>
  <si>
    <t>5605W</t>
  </si>
  <si>
    <t>5532W</t>
  </si>
  <si>
    <t>5575W</t>
  </si>
  <si>
    <t>5531W</t>
  </si>
  <si>
    <t>5538W</t>
  </si>
  <si>
    <t>5616W</t>
  </si>
  <si>
    <t>5513W</t>
  </si>
  <si>
    <t>5516W</t>
  </si>
  <si>
    <t xml:space="preserve">plac Narutowicza - Krzywickiego </t>
  </si>
  <si>
    <t xml:space="preserve">plac Unii Lubelskiej - plac Na Rozdrożu </t>
  </si>
  <si>
    <t xml:space="preserve">pl. Na Rozdrożu </t>
  </si>
  <si>
    <t xml:space="preserve">Ząbkowska - Naczelnikowska </t>
  </si>
  <si>
    <t xml:space="preserve">Dąbrowszczaków - Namysłowska </t>
  </si>
  <si>
    <t xml:space="preserve">pl. Na Rozdrożu - plac Konstytucji </t>
  </si>
  <si>
    <t>pl. Konstytucji - Raszyńska</t>
  </si>
  <si>
    <t>5565W</t>
  </si>
  <si>
    <t>5570W</t>
  </si>
  <si>
    <t>5620W</t>
  </si>
  <si>
    <t>5569W</t>
  </si>
  <si>
    <t>5599W</t>
  </si>
  <si>
    <t>5530W</t>
  </si>
  <si>
    <t>5560W</t>
  </si>
  <si>
    <t>5529W</t>
  </si>
  <si>
    <t>5526W</t>
  </si>
  <si>
    <t>5528W</t>
  </si>
  <si>
    <t>5582W</t>
  </si>
  <si>
    <t>5552W</t>
  </si>
  <si>
    <t>5511W</t>
  </si>
  <si>
    <t>5546W</t>
  </si>
  <si>
    <t>5505W</t>
  </si>
  <si>
    <t>5612W</t>
  </si>
  <si>
    <t>5597W</t>
  </si>
  <si>
    <t>5541W</t>
  </si>
  <si>
    <t>5524W</t>
  </si>
  <si>
    <t>5577W</t>
  </si>
  <si>
    <t>5522W</t>
  </si>
  <si>
    <t>5626W</t>
  </si>
  <si>
    <t>5591W</t>
  </si>
  <si>
    <t>5542W</t>
  </si>
  <si>
    <t>5589W</t>
  </si>
  <si>
    <t>5564W</t>
  </si>
  <si>
    <t>5547W</t>
  </si>
  <si>
    <t>5619W</t>
  </si>
  <si>
    <t>5573W</t>
  </si>
  <si>
    <t>5593W</t>
  </si>
  <si>
    <t>5561W</t>
  </si>
  <si>
    <t>5536W</t>
  </si>
  <si>
    <t>5622W</t>
  </si>
  <si>
    <t>5590W</t>
  </si>
  <si>
    <t>5629W</t>
  </si>
  <si>
    <t>5596W</t>
  </si>
  <si>
    <t>5624W</t>
  </si>
  <si>
    <t>5601W</t>
  </si>
  <si>
    <t>łącznie:</t>
  </si>
  <si>
    <t>Cybernetyki / 17 Stycznia</t>
  </si>
  <si>
    <t>Wyjaśnienia dotyczące niektórych ulic:</t>
  </si>
  <si>
    <t>Odcinek</t>
  </si>
  <si>
    <t xml:space="preserve">Okuniewska (W) - Trakt Brzeski (W) </t>
  </si>
  <si>
    <t xml:space="preserve">Targowa - Św. Wincentego </t>
  </si>
  <si>
    <t xml:space="preserve">Abrahama </t>
  </si>
  <si>
    <t xml:space="preserve">Bora-Komorowskiego - Fieldorfa </t>
  </si>
  <si>
    <t>Bielszowicka - Graniczna (W)</t>
  </si>
  <si>
    <t>Dolina Służewiecka - Ciszewskiego</t>
  </si>
  <si>
    <t>Al. Jerozolimskie</t>
  </si>
  <si>
    <t xml:space="preserve">Ilskiego - Niedziałkowskiego (Gembarzewskiego) </t>
  </si>
  <si>
    <t>Maczka - Oczapowskiego</t>
  </si>
  <si>
    <t xml:space="preserve">Al. Ujazdowskie </t>
  </si>
  <si>
    <t xml:space="preserve">Rzymowskiego - Przyczółkowa </t>
  </si>
  <si>
    <t xml:space="preserve">Żeromskiego - Marymoncka </t>
  </si>
  <si>
    <t xml:space="preserve">Andersa </t>
  </si>
  <si>
    <t xml:space="preserve">Anielewicza </t>
  </si>
  <si>
    <t xml:space="preserve">Andersa - Okopowa </t>
  </si>
  <si>
    <t xml:space="preserve">Animuszu </t>
  </si>
  <si>
    <t xml:space="preserve">Prząściczek - Czeremchowa </t>
  </si>
  <si>
    <t xml:space="preserve">Annopol </t>
  </si>
  <si>
    <t xml:space="preserve">Antoniewska </t>
  </si>
  <si>
    <t xml:space="preserve">Polska - Augustówka </t>
  </si>
  <si>
    <t xml:space="preserve">Armii Krajowej (W) </t>
  </si>
  <si>
    <t xml:space="preserve">Augustówka </t>
  </si>
  <si>
    <t xml:space="preserve">Powsińska - Antoniewska </t>
  </si>
  <si>
    <t xml:space="preserve">Baletowa </t>
  </si>
  <si>
    <t xml:space="preserve">Banacha </t>
  </si>
  <si>
    <t>Barkocińska</t>
  </si>
  <si>
    <t>Ossowskiego - Myszkowska</t>
  </si>
  <si>
    <t xml:space="preserve">Bartnicza </t>
  </si>
  <si>
    <t xml:space="preserve">Rembielińska - Wysockiego </t>
  </si>
  <si>
    <t xml:space="preserve">Bartycka </t>
  </si>
  <si>
    <t xml:space="preserve">Czerniakowska - Gościniec </t>
  </si>
  <si>
    <t xml:space="preserve">Batorego </t>
  </si>
  <si>
    <t xml:space="preserve">Boboli - Waryńskiego </t>
  </si>
  <si>
    <t xml:space="preserve">Bazyliańska </t>
  </si>
  <si>
    <t>Beethovena</t>
  </si>
  <si>
    <t xml:space="preserve">Belgradzka </t>
  </si>
  <si>
    <t xml:space="preserve">Stryjeńskich - Rosoła </t>
  </si>
  <si>
    <t xml:space="preserve">Belwederska </t>
  </si>
  <si>
    <t xml:space="preserve">Bagatela - Dolna </t>
  </si>
  <si>
    <t xml:space="preserve">Bema </t>
  </si>
  <si>
    <t>Kasprzaka - Prądzyńskiego</t>
  </si>
  <si>
    <t xml:space="preserve">Berensona </t>
  </si>
  <si>
    <t xml:space="preserve">Kąty Grodziskie - Głębocka </t>
  </si>
  <si>
    <t xml:space="preserve">Białobrzeska </t>
  </si>
  <si>
    <t xml:space="preserve">Al. Jerozolimskie - Dickensa </t>
  </si>
  <si>
    <t xml:space="preserve">Białołęcka </t>
  </si>
  <si>
    <t xml:space="preserve">Kopijników - Kobiałka </t>
  </si>
  <si>
    <t xml:space="preserve">Bielańska </t>
  </si>
  <si>
    <t xml:space="preserve">Bitwy Warszawskiej 1920r. </t>
  </si>
  <si>
    <t xml:space="preserve">Grójecka - Al. Jerozolimskie </t>
  </si>
  <si>
    <t xml:space="preserve">Bliska </t>
  </si>
  <si>
    <t xml:space="preserve">Lubelska - Żupnicza </t>
  </si>
  <si>
    <t xml:space="preserve">Błękitna </t>
  </si>
  <si>
    <t xml:space="preserve">Płowiecka - Widoczna </t>
  </si>
  <si>
    <t xml:space="preserve">Batorego - Madalińskiego </t>
  </si>
  <si>
    <t xml:space="preserve">Bohaterów </t>
  </si>
  <si>
    <t xml:space="preserve">Bolesława Krzywoustego </t>
  </si>
  <si>
    <t xml:space="preserve">Leszczyńskiego - Królowej Bony </t>
  </si>
  <si>
    <t xml:space="preserve">Bolimowska </t>
  </si>
  <si>
    <t>Hubala Dobrzańskiego - Kocjana</t>
  </si>
  <si>
    <t xml:space="preserve">Bonifacego Św. </t>
  </si>
  <si>
    <t xml:space="preserve">Sikorskiego - Powsińska </t>
  </si>
  <si>
    <t xml:space="preserve">Bonifraterska </t>
  </si>
  <si>
    <t>Świętojerska - Słomińskiego</t>
  </si>
  <si>
    <t>Bony Królowej</t>
  </si>
  <si>
    <t xml:space="preserve">Bora Komorowskiego </t>
  </si>
  <si>
    <t xml:space="preserve">Borzymowska </t>
  </si>
  <si>
    <t xml:space="preserve">Św. Wincentego - Korzona </t>
  </si>
  <si>
    <t>Boya-Żeleńskiego</t>
  </si>
  <si>
    <t>Branickiego</t>
  </si>
  <si>
    <t>Sarmacka - Rzeczypospolitej</t>
  </si>
  <si>
    <t xml:space="preserve">Broniewskiego </t>
  </si>
  <si>
    <t xml:space="preserve">Bronowska </t>
  </si>
  <si>
    <t xml:space="preserve">Browarna </t>
  </si>
  <si>
    <t>Karowa - Topiel</t>
  </si>
  <si>
    <t xml:space="preserve">Bruzdowa </t>
  </si>
  <si>
    <t>Metryczna - Prętowa</t>
  </si>
  <si>
    <t xml:space="preserve">Bystra </t>
  </si>
  <si>
    <t xml:space="preserve">Cegielniana </t>
  </si>
  <si>
    <t xml:space="preserve">Techników - Sympatyczna </t>
  </si>
  <si>
    <t xml:space="preserve">Chałubińskiego </t>
  </si>
  <si>
    <t>Ulice, które zostały zaliczone do kategorii dróg wojewódzkich od dnia 01.01.2014r. (ulice nie posiadają jeszcze ofcjalnie nadanego przebiegu - numer drogi wynika z uzasadnienia do Uchwały Nr 152/13 Sejmiku Województwa Mazowieckiego z dnia 09.09.2013r.):</t>
  </si>
  <si>
    <t>Wybrzeże Szczecińskie</t>
  </si>
  <si>
    <t>Wybrzeże Helskie</t>
  </si>
  <si>
    <t>ulica bez nazwy</t>
  </si>
  <si>
    <t>Modlińska</t>
  </si>
  <si>
    <t>Długość dróg wojewódzkich:</t>
  </si>
  <si>
    <t>W przypadku wspólnych przebiegów dróg, dany odcinek jest uwzględniony w drodze o niższym numerze (dla dróg o tej samej kategorii) lub drodze posiadającej wyższą kategorię (dla dróg o róznych kategoriach).</t>
  </si>
  <si>
    <t>Okopowa - Młynarska</t>
  </si>
  <si>
    <t>Węzeł Salomea (bez terenu węzła) -  granica miasta</t>
  </si>
  <si>
    <t>Młynarska - granica miasta</t>
  </si>
  <si>
    <t>granica miasta - Naczelnikowska</t>
  </si>
  <si>
    <t>Naczelnikowska - Most Śląsko-Dąbrowski</t>
  </si>
  <si>
    <t>Most Śląsko - Dąbrowski-Karolkowa</t>
  </si>
  <si>
    <t>Karolkowa - Kasprzaka</t>
  </si>
  <si>
    <t>granica miasta - Marsa</t>
  </si>
  <si>
    <t>Żołnierska - Płowiecka</t>
  </si>
  <si>
    <t>Marsa - Jordanowska</t>
  </si>
  <si>
    <t>Jordanowska - Rondo Wiatraczna</t>
  </si>
  <si>
    <t>Rondo Wiatraczna - Rondo Waszyngtona</t>
  </si>
  <si>
    <t>Rondo Waszyngtona - Most Poniatowskiego</t>
  </si>
  <si>
    <t>wiadukt PKP - Hynka</t>
  </si>
  <si>
    <t>Most Poniatowskiego - pl. Zawiszy</t>
  </si>
  <si>
    <t>pl. Zawiszy</t>
  </si>
  <si>
    <t>pl. Zawiszy - wiadukt PKP</t>
  </si>
  <si>
    <t>Modlińska - granica miasta</t>
  </si>
  <si>
    <t>Port Lotniczy - Wawelska</t>
  </si>
  <si>
    <t>Wawelska - Filtrowa</t>
  </si>
  <si>
    <t>pl. Zawiszy - Wolska</t>
  </si>
  <si>
    <t>Wolska - Rondo Zgrupowania AK Radosław</t>
  </si>
  <si>
    <t xml:space="preserve">Wybrzeże Helskie - 11. Listopada </t>
  </si>
  <si>
    <t>Most Gdański - 11. Listopada</t>
  </si>
  <si>
    <t>Wawelska  - pl. Zawiszy</t>
  </si>
  <si>
    <t>Rondo Zgrupowania AK Radosław - Most Gdański</t>
  </si>
  <si>
    <t>Szwedzka - Naczelnikowska</t>
  </si>
  <si>
    <t>Naczelnikowska - Łodygowa</t>
  </si>
  <si>
    <t>Radzymińska - granica miasta</t>
  </si>
  <si>
    <t>Zgrupowania AK Kampinos - Żeromskiego</t>
  </si>
  <si>
    <t>Żeromskiego - Popiełuszki (bez terenu węzła Marymoncka)</t>
  </si>
  <si>
    <t>Słowackiego - Al. Wolska Polskiego</t>
  </si>
  <si>
    <t>Al. Wojska Polskiego - Rondo Zgrupowania AK Radosław</t>
  </si>
  <si>
    <t>Rondo Zgrupowania AK Radosław - Wybrzeże Gdańskie</t>
  </si>
  <si>
    <t>Most Gdański - Rondo Starzyńskiego</t>
  </si>
  <si>
    <t>Rondo Starzyńskiego - Al.Solidarności</t>
  </si>
  <si>
    <t>Jagiellońska - Targowa</t>
  </si>
  <si>
    <t>Wileńska - Zieleniecka</t>
  </si>
  <si>
    <t>Zieleniecka - Lubelska</t>
  </si>
  <si>
    <t>Lubelska - Jordanowska</t>
  </si>
  <si>
    <t>Jordanowska - Marsa</t>
  </si>
  <si>
    <t>Płowiecka - Cyrulików</t>
  </si>
  <si>
    <t>Marsa - Okuniewska</t>
  </si>
  <si>
    <t>Cyrulików - granica miasta</t>
  </si>
  <si>
    <t>Trakt Brzeski - granica miasta</t>
  </si>
  <si>
    <t>st. PKP Warszawa Okęcie -17 Stycznia (z wyłączeniem terenu pod trasą S-79)</t>
  </si>
  <si>
    <t>Wirażowa - Żwirki i Wigury</t>
  </si>
  <si>
    <t>Wał Miedzeszyński - Patriotów</t>
  </si>
  <si>
    <t>M. Grzymały-Sokołowskiego - pl. Zawiszy</t>
  </si>
  <si>
    <t>Al. Jerozolimskie - Grójecka</t>
  </si>
  <si>
    <t>Targowa - Sokola</t>
  </si>
  <si>
    <t>Most Świętokrzyski - Kopernika</t>
  </si>
  <si>
    <t>Wybrzeże Kościuszkowskie - Topiel</t>
  </si>
  <si>
    <t>Zajęcza - Tamka</t>
  </si>
  <si>
    <t>Tamka - Świętokrzyska</t>
  </si>
  <si>
    <t>Kopernika - Rondo ONZ</t>
  </si>
  <si>
    <t>Rondo ONZ - Rondo Daszyńskiego</t>
  </si>
  <si>
    <t>Rondo Daszyńskiego - Karolkowa</t>
  </si>
  <si>
    <t>Kasprzaka - Studzienna</t>
  </si>
  <si>
    <t>Połczyńska - Wałowicka</t>
  </si>
  <si>
    <t>Wałowicka - Popularna</t>
  </si>
  <si>
    <t>Popularna - Kleszczowa</t>
  </si>
  <si>
    <t>Chrobrego - Krańcowa</t>
  </si>
  <si>
    <t>Krańcowa - Al. Jerozolimskie</t>
  </si>
  <si>
    <t>al. Piłsudskiego</t>
  </si>
  <si>
    <t>al. Prymasa Tysiąclecia - Wolska</t>
  </si>
  <si>
    <t>al. Solidarności</t>
  </si>
  <si>
    <t>al. Ks. Poniatowskiego</t>
  </si>
  <si>
    <t>11. Listopada - al. Solidarności</t>
  </si>
  <si>
    <t>Witosa - Idzikowskiego</t>
  </si>
  <si>
    <t>Idzikowskiego - Augustówka</t>
  </si>
  <si>
    <t>Augustówka - Wilanowska</t>
  </si>
  <si>
    <t>Wilanowska - Łukasza Drewny</t>
  </si>
  <si>
    <t>Przyczółkowa - granica miasta</t>
  </si>
  <si>
    <t>al. Stanów Zjednoczonych - granica miasta</t>
  </si>
  <si>
    <t>granica miasta - Wólczyńska</t>
  </si>
  <si>
    <t>Arkuszowa - Reymonta</t>
  </si>
  <si>
    <t>Reymonta - Marymoncka</t>
  </si>
  <si>
    <t>Most Łazienkowski - Most Poniatowskiego</t>
  </si>
  <si>
    <t>Most Poniatowskiego - Most Śląsko-Dąbrowski</t>
  </si>
  <si>
    <t>Most Śląsko - Dąbrowski-Most Gdański</t>
  </si>
  <si>
    <t>Golędzinowska - węzeł Modlińska (bez terenu węzła)</t>
  </si>
  <si>
    <t>węzeł Modlińska (bez terenu węzła) - płk. R. Kuklińskiego</t>
  </si>
  <si>
    <t>Wybrzeże Helskie - Jagiellońska</t>
  </si>
  <si>
    <t>Karolkowa - al. Prymasa Tysiąclecia</t>
  </si>
  <si>
    <t>Puławska</t>
  </si>
  <si>
    <t>węzeł Puławska (bez uwzględnienia tego węzła) - Dolina Służewiecka</t>
  </si>
  <si>
    <t>Dolina Służewiecka</t>
  </si>
  <si>
    <t>Puławska - al. gen. W. Sikorskiego</t>
  </si>
  <si>
    <t>al. gen. W. Sikorskiego</t>
  </si>
  <si>
    <t>Dolina Służewiecka - W. Witosa</t>
  </si>
  <si>
    <t>al. W. Witosa</t>
  </si>
  <si>
    <t>al. gen. W. Sikorskiego - al. J. Becka</t>
  </si>
  <si>
    <t>al. J. Becka</t>
  </si>
  <si>
    <t>al. W. Witosa - Most Siekierkowski</t>
  </si>
  <si>
    <t>Most Siekierkowski</t>
  </si>
  <si>
    <t>al. gen. B. Wieniawy-Długoszowskiego</t>
  </si>
  <si>
    <t>Most Siekierkowski - Płowiecka</t>
  </si>
  <si>
    <t>al. gen. B. Wieniawy-Długoszowskiego - B. Czecha</t>
  </si>
  <si>
    <t>B. Czecha</t>
  </si>
  <si>
    <t>Płowiecka - Trakt Brzeski</t>
  </si>
  <si>
    <t>Trakt Brzeski</t>
  </si>
  <si>
    <t>Pułkowa</t>
  </si>
  <si>
    <t>Pułkowa - al. Armii Krajowej</t>
  </si>
  <si>
    <t>al. Prymasa Tysiąclecia</t>
  </si>
  <si>
    <t>al. Obrońców Grodna - Rondo Zesłańców Syberyjskich</t>
  </si>
  <si>
    <t>Rondo Zesłańców Syberyjskich</t>
  </si>
  <si>
    <t>Szosa Lubelska</t>
  </si>
  <si>
    <t>węzeł Pułkowa - Most M. Skłodowskiej-Curie</t>
  </si>
  <si>
    <t>Most M. Skłodowskiej-Curie</t>
  </si>
  <si>
    <t>płk. R. Kuklińskiego</t>
  </si>
  <si>
    <t>Most M. Skłodowskiej-Curie - Modlińska</t>
  </si>
  <si>
    <t>Al. Jerozolimskie - F. Hynka</t>
  </si>
  <si>
    <t>F. Hynka</t>
  </si>
  <si>
    <t>Łopuszańska - Sasanki</t>
  </si>
  <si>
    <t>Sasanki</t>
  </si>
  <si>
    <t>F. Hynka - węzeł Marynarska (bez uwzględnienia tego węzła)</t>
  </si>
  <si>
    <t xml:space="preserve">Odcinek Trasy Mostu Marii Skłodowskiej - Curie, który nie został uwzględniony w przebiegu drogi nr 61 </t>
  </si>
  <si>
    <t>(odcinek nie posiada jeszcze formalnie ustalonej kategorii drogi)</t>
  </si>
  <si>
    <t>węzeł Pułkowa - węzeł Młociny</t>
  </si>
  <si>
    <t>Długość dróg krajowych łącznie:</t>
  </si>
  <si>
    <t>DROGI KRAJOWE</t>
  </si>
  <si>
    <t>DROGI WOJEWÓDZKIE</t>
  </si>
  <si>
    <t>DROGI POWIATOWE</t>
  </si>
  <si>
    <t>B. Czecha - granica miasta</t>
  </si>
  <si>
    <t>granica miasta - Wybrzez Gdyńskie</t>
  </si>
  <si>
    <t>granica miasta-węzeł al. Krakowska (z wyłączeniem terenu tego węzła)</t>
  </si>
  <si>
    <t>płk. R. Kuklińskiego - granica miasta</t>
  </si>
  <si>
    <t>węzeł Puławska (bez uwzględnienia tego węzła) - granica miasta</t>
  </si>
  <si>
    <t>ulica bez nazwy (droga ekspresowa, bez uwzględnienia węzła) - granica miasta</t>
  </si>
  <si>
    <t>Rondo Zesłańców Syberyjskich - granica miasta (węzeł Opacz, bez uwzględnienia tego węzła)</t>
  </si>
  <si>
    <t xml:space="preserve">1-go Pułku Praskiego - Orla </t>
  </si>
  <si>
    <t xml:space="preserve">1-go Pułku Praskiego - Wspólna </t>
  </si>
  <si>
    <t>Malborska - Berensona (z wyłączeniem terenu węzła Głębocka położonego w ul. Toruńskiej)</t>
  </si>
  <si>
    <t>Wybrzeże Gdyńskie - Krasińskiego (z wyłączeniem terenu węzła Gwiaździsta położonego w al. Armii Krajowej)</t>
  </si>
  <si>
    <t>Chodecka - do skrzyżowania z ul. Toruńską</t>
  </si>
  <si>
    <t>plac Trzech Krzyży - Bagatela</t>
  </si>
  <si>
    <t xml:space="preserve">plac Inwalidów - Popiełuszki </t>
  </si>
  <si>
    <t xml:space="preserve">plac Unii Lubelskiej - Waryńskiego </t>
  </si>
  <si>
    <t>plac Grunwaldzki - al. Reymonta (z wyłączeniem terenu węzła Broniewskiego)</t>
  </si>
  <si>
    <t xml:space="preserve">plac Hallera - Ratuszowa </t>
  </si>
  <si>
    <t xml:space="preserve">plac Grzybowski - Karolkowa </t>
  </si>
  <si>
    <t xml:space="preserve">plac Dąbrowskiego - Przeskok </t>
  </si>
  <si>
    <t xml:space="preserve">Mazowiecka - plac Dąbrowskiego </t>
  </si>
  <si>
    <t xml:space="preserve">plac Grzybowski - Krakowskie Przedmieście </t>
  </si>
  <si>
    <t xml:space="preserve">Senatorska (pl. Bankowy) - plac Unii Lubelskiej </t>
  </si>
  <si>
    <t xml:space="preserve">plac Teatralny - Trębacka </t>
  </si>
  <si>
    <t xml:space="preserve">Krzywickiego - plac Zbawiciela </t>
  </si>
  <si>
    <t xml:space="preserve">Puławska - granica miasta </t>
  </si>
  <si>
    <t xml:space="preserve">Orłów Piastowskich - granica miasta </t>
  </si>
  <si>
    <t xml:space="preserve">Radzymińska - granica miasta </t>
  </si>
  <si>
    <t xml:space="preserve">Marsa - granica miasta </t>
  </si>
  <si>
    <t xml:space="preserve">Swojska - granica miasta </t>
  </si>
  <si>
    <t xml:space="preserve">Głębocka - granica miasta </t>
  </si>
  <si>
    <t xml:space="preserve">al. Stanów Zjednoczonych - Waszyngtona </t>
  </si>
  <si>
    <t xml:space="preserve">Leonidasa - Mineralna </t>
  </si>
  <si>
    <t>al. Krakowska - Kinetyczna  (z wyłączeniem terenu pod Trasą S-2)</t>
  </si>
  <si>
    <t xml:space="preserve">Walcownicza - Kłodzka </t>
  </si>
  <si>
    <t xml:space="preserve">Banacha - Korotyńskiego </t>
  </si>
  <si>
    <t xml:space="preserve">Zwoleńska - granica miasta </t>
  </si>
  <si>
    <t xml:space="preserve">Żegańska - granica miasta </t>
  </si>
  <si>
    <t xml:space="preserve">Meksykańska - Brukselska </t>
  </si>
  <si>
    <t xml:space="preserve">Ołówkowa - Polnych Kwiatów </t>
  </si>
  <si>
    <t xml:space="preserve">Deseniowa - Mehoffera </t>
  </si>
  <si>
    <t xml:space="preserve">Wóycickiego - Opłotek </t>
  </si>
  <si>
    <t xml:space="preserve">Czwartaków - Chruściela </t>
  </si>
  <si>
    <t>al. Stanów Zjednoczonych - Płowiecka</t>
  </si>
  <si>
    <t xml:space="preserve">Gierdziejewskiego - Warszawska </t>
  </si>
  <si>
    <t xml:space="preserve">Żołnierzy Wyklętych - Powstańców Śląskich </t>
  </si>
  <si>
    <t xml:space="preserve">Górnośląska - plac Konstytucji </t>
  </si>
  <si>
    <t xml:space="preserve">Ordona - koniec ulicy </t>
  </si>
  <si>
    <t xml:space="preserve">Czecha - koniec ulicy </t>
  </si>
  <si>
    <t xml:space="preserve">Wolska - koniec ulicy (za Gniewkowską) </t>
  </si>
  <si>
    <t xml:space="preserve">Puławska - koniec ulicy (za Płaskowickiej) </t>
  </si>
  <si>
    <t xml:space="preserve">Mehoffera - Chlubna </t>
  </si>
  <si>
    <t xml:space="preserve">cały </t>
  </si>
  <si>
    <t xml:space="preserve">Grochowska - Dworzec Warszawa wschodnia (z wyłączeniem odcinka przy ul. Skaryszewskiej) </t>
  </si>
  <si>
    <t xml:space="preserve">Patriotów (ulica wschodnia) </t>
  </si>
  <si>
    <t xml:space="preserve">wschodnia strona placu </t>
  </si>
  <si>
    <t xml:space="preserve">Szpotańskiego (ulica wschodnia) </t>
  </si>
  <si>
    <t xml:space="preserve">Patriotów (ulica zachodnia) </t>
  </si>
  <si>
    <t xml:space="preserve">zachodnia strona placu </t>
  </si>
  <si>
    <t xml:space="preserve">Szpotańskiego (ulica zachodnia) </t>
  </si>
  <si>
    <t xml:space="preserve">odcinek od Kredytowej do Królewskiej </t>
  </si>
  <si>
    <t xml:space="preserve">cały (od Nowy Przejazd do Wierzbowej) </t>
  </si>
  <si>
    <t xml:space="preserve">al. Solidarności - Zamoyskiego oraz rondo Starzyńskiego -Wybrzeże Helskie </t>
  </si>
  <si>
    <t xml:space="preserve">Delfina - Klembowska oraz Klembowska - Modlińska </t>
  </si>
  <si>
    <t xml:space="preserve">cały plac z wyłączeniem odcinków lokalnych pomiędzyulicami Ossolińskich i Królewską oraz Moliera i Wierzbową </t>
  </si>
  <si>
    <t xml:space="preserve">Kościuszki  -Dzieci Warszawy </t>
  </si>
  <si>
    <t>Puławska - Nowoursynowska</t>
  </si>
  <si>
    <t xml:space="preserve">Obozowa - Kasprzaka </t>
  </si>
  <si>
    <t xml:space="preserve">Złotej Jesieni - granica miasta </t>
  </si>
  <si>
    <t xml:space="preserve">Marymoncka - Gwiaździsta </t>
  </si>
  <si>
    <t xml:space="preserve">Stanisławowska - Grochowska </t>
  </si>
  <si>
    <t xml:space="preserve">Strąkowa - Olbrachta </t>
  </si>
  <si>
    <t>Puławska - Wirażowa (z wyłączeniem terenu pod Trasą S-79 )</t>
  </si>
  <si>
    <t xml:space="preserve">Parowozowa - Mehoffera </t>
  </si>
  <si>
    <t xml:space="preserve">Antoniewska - Gościniec </t>
  </si>
  <si>
    <t xml:space="preserve">Kadetów - Kadetów </t>
  </si>
  <si>
    <t xml:space="preserve">Chrobrego - Al. Jerozolimskie </t>
  </si>
  <si>
    <t xml:space="preserve">Konstruktorska - Cybernetyki </t>
  </si>
  <si>
    <t xml:space="preserve">Gwiaździsta - Słowackiego </t>
  </si>
  <si>
    <t xml:space="preserve">Świerszcza - Gniewkowska (odcinek północny) </t>
  </si>
  <si>
    <t>Rudnickiego - koniec ulicy i Okopowa - Maczka (z wyłączeniem terenu węzła Powązkowska)</t>
  </si>
  <si>
    <t>Maczka (Reymonta) - Połczyńska (z wyłączeniem terenu węzła Powstańców Śląskich)</t>
  </si>
  <si>
    <t xml:space="preserve">Skrzyneckiego - Czecha </t>
  </si>
  <si>
    <t xml:space="preserve">Kajki - Żegańska </t>
  </si>
  <si>
    <t xml:space="preserve">Trocka - Handlowa </t>
  </si>
  <si>
    <t xml:space="preserve">Bema - Kolejowa </t>
  </si>
  <si>
    <t xml:space="preserve">Bruzdowa - Rosy </t>
  </si>
  <si>
    <t xml:space="preserve">Marymoncka - Farysa </t>
  </si>
  <si>
    <t xml:space="preserve">Modlińska - Animuszu </t>
  </si>
  <si>
    <t xml:space="preserve">Leszczyńskiego - Zielonej Gęsi (granica miasta) </t>
  </si>
  <si>
    <t xml:space="preserve">Opieńki - Przyczółkowa </t>
  </si>
  <si>
    <t xml:space="preserve">Techniczna - Izbicka </t>
  </si>
  <si>
    <t xml:space="preserve">Wał Miedzeszyński - Patriotów zachodnia </t>
  </si>
  <si>
    <t xml:space="preserve">Kasprowicza - Marymoncka </t>
  </si>
  <si>
    <t xml:space="preserve">Żeromskiego - Kasprowicza </t>
  </si>
  <si>
    <t xml:space="preserve">Drewny - Drewny </t>
  </si>
  <si>
    <t xml:space="preserve">Czajki - Czeremchowa </t>
  </si>
  <si>
    <t xml:space="preserve">Rzymowskiego - plac Unii Lubelskiej </t>
  </si>
  <si>
    <t xml:space="preserve">Sosnkowskiego - Wapowskiego </t>
  </si>
  <si>
    <t xml:space="preserve">Konstruktorska - Woronicza </t>
  </si>
  <si>
    <t xml:space="preserve">Mołdawska - Wołoska </t>
  </si>
  <si>
    <t xml:space="preserve">Kaliskiego - Dywizjonu 303 </t>
  </si>
  <si>
    <t>Kaliskiego - granica miasta</t>
  </si>
  <si>
    <t xml:space="preserve">Olbrachta - Wolska </t>
  </si>
  <si>
    <t>Spisaka - Bodycha  (z wyłączeniem terenu węzła Regulska)</t>
  </si>
  <si>
    <t xml:space="preserve">Marsa - rondo (Korkowa, Łysakowska, Rekrucka) </t>
  </si>
  <si>
    <t xml:space="preserve">Łukowska - Ostrobramska </t>
  </si>
  <si>
    <t xml:space="preserve">Pileckiego - Płaskowicka </t>
  </si>
  <si>
    <t xml:space="preserve">Ciszewskiego - Wąwozowa </t>
  </si>
  <si>
    <t xml:space="preserve">Prętowa - Wiechy </t>
  </si>
  <si>
    <t xml:space="preserve">Kinowa - Turbinowa </t>
  </si>
  <si>
    <t xml:space="preserve">Instalatorów - Łopuszańska </t>
  </si>
  <si>
    <t xml:space="preserve">Broniewskiego - Powązkowska </t>
  </si>
  <si>
    <t xml:space="preserve">Hłaski - Klaudyny </t>
  </si>
  <si>
    <t xml:space="preserve">Kleszczowa - granica miasta </t>
  </si>
  <si>
    <t>Księcia Ziemowita - Zgrzebna</t>
  </si>
  <si>
    <t xml:space="preserve">Człuchowska - Strąkowa </t>
  </si>
  <si>
    <t>Puławska - Marynarska</t>
  </si>
  <si>
    <t xml:space="preserve">Zakroczymska - Wybrzeże Gdańskie </t>
  </si>
  <si>
    <t xml:space="preserve">al. Waszyngtona - Ateńska </t>
  </si>
  <si>
    <t xml:space="preserve">plac Bankowy - Miodowa </t>
  </si>
  <si>
    <t xml:space="preserve">Karolkowa - Skierniewicka </t>
  </si>
  <si>
    <t xml:space="preserve">Kasprzaka - Wolska </t>
  </si>
  <si>
    <t xml:space="preserve">Kościuszkowców - Wydawnicza </t>
  </si>
  <si>
    <t xml:space="preserve">Wapowskiego - Dzieci Warszawy </t>
  </si>
  <si>
    <t xml:space="preserve">plac Wilsona - Popiełuszki </t>
  </si>
  <si>
    <t xml:space="preserve">Nowolipie - Stawki </t>
  </si>
  <si>
    <t xml:space="preserve">Dolna - al. Wilanowska </t>
  </si>
  <si>
    <t>Al. Jerozolimskie - Białobrzeska</t>
  </si>
  <si>
    <t xml:space="preserve">Wólczyńska - Kasprowicza </t>
  </si>
  <si>
    <t xml:space="preserve">Ludna - Dobra </t>
  </si>
  <si>
    <t xml:space="preserve">Regulska - Al. Jerozolimskie </t>
  </si>
  <si>
    <t xml:space="preserve">Goworka - Belwederska </t>
  </si>
  <si>
    <t xml:space="preserve">Międzyborska - Grenadierów </t>
  </si>
  <si>
    <t xml:space="preserve">Inżynierska - koniec ulicy (za Szwedzką) </t>
  </si>
  <si>
    <t xml:space="preserve">Regulska - granica miasta </t>
  </si>
  <si>
    <t xml:space="preserve">Kobylańska - Tuzinowa </t>
  </si>
  <si>
    <t xml:space="preserve">Podskarbińska - Mińska </t>
  </si>
  <si>
    <t xml:space="preserve">Gołkowska - Augustówka </t>
  </si>
  <si>
    <t xml:space="preserve">Okopowa - Andersa </t>
  </si>
  <si>
    <t xml:space="preserve">Bluszczowa - Korkowa </t>
  </si>
  <si>
    <t xml:space="preserve">Zabraniecka - al. Chruściela </t>
  </si>
  <si>
    <t xml:space="preserve">Rzędzińska - Pola </t>
  </si>
  <si>
    <t xml:space="preserve">Wąwozowa - rondo(Płaskowickiej, Dereniowa, Stryjeńskich) </t>
  </si>
  <si>
    <t xml:space="preserve">Połczyńska - J. Kazimierza </t>
  </si>
  <si>
    <t xml:space="preserve">Ks. Ziemowita - Janowiecka </t>
  </si>
  <si>
    <t xml:space="preserve">Potrzebna - Drukarzy </t>
  </si>
  <si>
    <t xml:space="preserve">Tuzinowa - Metryczna </t>
  </si>
  <si>
    <t xml:space="preserve">Ornecka - Płochocińska </t>
  </si>
  <si>
    <t>Wiatraczna - Makowska</t>
  </si>
  <si>
    <t xml:space="preserve">Dickensa - Al. Jerozolimskie </t>
  </si>
  <si>
    <t>Słowackiego - węzeł Gdańska  (położony w al. Armii Krajowej, z wyłączeniem tego węzła)</t>
  </si>
  <si>
    <t>Połczyńska - Węzęł Szeligowska (z wyłączeniem terenu tego węzła)</t>
  </si>
  <si>
    <t>Grzybowa - Wspólna(W)</t>
  </si>
  <si>
    <t xml:space="preserve">Górskiego - Zgoda </t>
  </si>
  <si>
    <t xml:space="preserve">Poprzeczna VIII - Żegańska </t>
  </si>
  <si>
    <t xml:space="preserve">Lucerny - Zwoleńska </t>
  </si>
  <si>
    <t xml:space="preserve">Czerniakowska - Myśliwiecka </t>
  </si>
  <si>
    <t>Zakroczymska - Słomińskiego</t>
  </si>
  <si>
    <t xml:space="preserve">al. Krakowska - Jutrzenki </t>
  </si>
  <si>
    <t xml:space="preserve">Al. Jerozolimskie  -Drawska </t>
  </si>
  <si>
    <t xml:space="preserve">Św. Bonifacego - Sobieskiego </t>
  </si>
  <si>
    <t xml:space="preserve">Odrowąża - Kondratowicza </t>
  </si>
  <si>
    <t>Kondratowicza - Malborska</t>
  </si>
  <si>
    <t>Mehoffera - Myśliborska</t>
  </si>
  <si>
    <t xml:space="preserve">Traktorzystów - Potrzebna </t>
  </si>
  <si>
    <t xml:space="preserve">Wieleńska - Ratuszowa </t>
  </si>
  <si>
    <t xml:space="preserve">węzeł Marynarska - Cybernetyki </t>
  </si>
  <si>
    <t xml:space="preserve">Ostroroga - Powązkowska </t>
  </si>
  <si>
    <t xml:space="preserve">Bonaparte - Hiacyntowa </t>
  </si>
  <si>
    <t xml:space="preserve">Cegielniana - Popularna </t>
  </si>
  <si>
    <t xml:space="preserve">Browarna - Zajęcza </t>
  </si>
  <si>
    <t xml:space="preserve">Płowiecka - Wał Miedzeszyński </t>
  </si>
  <si>
    <t xml:space="preserve">Wojciechowskiego - Świerszcza </t>
  </si>
  <si>
    <t xml:space="preserve">Estrady ZTM - granica miasta </t>
  </si>
  <si>
    <t xml:space="preserve">Radzymińska - Korzona </t>
  </si>
  <si>
    <t xml:space="preserve">Międzyborska - Rozłucka </t>
  </si>
  <si>
    <t xml:space="preserve">Spiralna - Syta </t>
  </si>
  <si>
    <t xml:space="preserve">E. Plater - plac Grzybowski </t>
  </si>
  <si>
    <t xml:space="preserve">Fielforfa - Bora Komorowskiego </t>
  </si>
  <si>
    <t xml:space="preserve">Patriotów - Petunii </t>
  </si>
  <si>
    <t xml:space="preserve">Puławska - Dominikańska </t>
  </si>
  <si>
    <t xml:space="preserve">Globusowa - Potrzebna </t>
  </si>
  <si>
    <t xml:space="preserve">Bohaterów - Szamocin </t>
  </si>
  <si>
    <t>Jagiełły - granica miasta (z wyłączeniem terenu węzła Warszawska)</t>
  </si>
  <si>
    <t xml:space="preserve">Puławska - plac Konstytucji </t>
  </si>
  <si>
    <t>Grójecka - al. Niepodległości</t>
  </si>
  <si>
    <t>cały</t>
  </si>
  <si>
    <t xml:space="preserve">Grochowska - Szaserów </t>
  </si>
  <si>
    <t xml:space="preserve">Lucerny - Zjazd w Błękitną i Płowiecką </t>
  </si>
  <si>
    <t xml:space="preserve">Rosochata - granica miasta (Lub koniec ulicy) </t>
  </si>
  <si>
    <t xml:space="preserve">plac Piłsudskiego - Senatorska </t>
  </si>
  <si>
    <t>Wirażowa (dwujezdniowa) - Karnawał (z wyłączeniem terenów pod Trasą S-79)</t>
  </si>
  <si>
    <t>Połczyńska - Kasprzaka</t>
  </si>
  <si>
    <t xml:space="preserve">Marynarska - Madalińskiego </t>
  </si>
  <si>
    <t xml:space="preserve">Puławska - Racjonalizacji </t>
  </si>
  <si>
    <t xml:space="preserve">Estrady - Arkuszowa </t>
  </si>
  <si>
    <t xml:space="preserve">Pułkowa - Wólczyńska </t>
  </si>
  <si>
    <t xml:space="preserve">Niemcewicza - Korkowa </t>
  </si>
  <si>
    <t>Most Gdański - Most Śląsko-Dąbrowski</t>
  </si>
  <si>
    <t>Most Śląsko-Dąbrowski - Most Poniatowskiego</t>
  </si>
  <si>
    <t>Skrzyneckiego - Poprzeczna VIII</t>
  </si>
  <si>
    <t>Matki Teresy z Kalkuty - węzeł Marywilska (z wyłączeniem terenu tego węzła)</t>
  </si>
  <si>
    <t xml:space="preserve">Rembielińska - Chodecka </t>
  </si>
  <si>
    <t>Rybieńska - Strażacka</t>
  </si>
  <si>
    <t xml:space="preserve">Złotej Jesieni - Techniczna </t>
  </si>
  <si>
    <t xml:space="preserve">Krajewskiego - Mickiewicza </t>
  </si>
  <si>
    <t xml:space="preserve">Konwiktorska - Słomińskiego </t>
  </si>
  <si>
    <t xml:space="preserve">Grochowska - Ostrobramska </t>
  </si>
  <si>
    <t xml:space="preserve">Marcinkowskiego - Sokola </t>
  </si>
  <si>
    <t xml:space="preserve">Augustówka - Kobylańska </t>
  </si>
  <si>
    <t xml:space="preserve">Targowa - Korsaka </t>
  </si>
  <si>
    <t>Rzeczna - Księżnej Anny</t>
  </si>
  <si>
    <t xml:space="preserve">Przejazdowa - Kadłubka </t>
  </si>
  <si>
    <t xml:space="preserve">Zagórzańska - Podkowy </t>
  </si>
  <si>
    <t xml:space="preserve">Trakt Lubelski - Patriotów </t>
  </si>
  <si>
    <t xml:space="preserve">Wał Miedzeszyński - Międzynarodowa </t>
  </si>
  <si>
    <t xml:space="preserve">Patriotów - Bielszowicka </t>
  </si>
  <si>
    <t>Al. Jerozolimskie - Nowolipie</t>
  </si>
  <si>
    <t xml:space="preserve">Bliska - Chodakowska </t>
  </si>
  <si>
    <t xml:space="preserve">Płocka - Nowolipie </t>
  </si>
  <si>
    <t xml:space="preserve">Zegarynki - Wałuszewska </t>
  </si>
  <si>
    <t>ulice, które prawdopodobnie zostaną zaliczone do kategorii dróg powiatowych (brak jeszcze uchwał w tej sprawie).</t>
  </si>
  <si>
    <t>Dolina Służewiecka - Wałbrzyska</t>
  </si>
  <si>
    <t>Taśmowa - 17stycznia</t>
  </si>
  <si>
    <t>długość dróg powiatowych łącznie:</t>
  </si>
  <si>
    <t>Piastów Śląskich - Pirenejska</t>
  </si>
  <si>
    <t>Zgrupowania AK Kampinos</t>
  </si>
  <si>
    <t xml:space="preserve">Przyczółkowa - Wiechy </t>
  </si>
  <si>
    <t xml:space="preserve">Książęca - rondo Sedlaczka </t>
  </si>
  <si>
    <t>Połczyńska - węzeł Salomea (z wyłączeniem terenu tego węzła)</t>
  </si>
  <si>
    <t>UWAGA - Szczegółowy zakres poszczególnych ulic do wykonania odnowienia oznakowania poziomego będzie ustalany każdorazowo z nadzorem w trakcie prowadzenia robót przez wykonawcę.</t>
  </si>
  <si>
    <t>UWAGA - Szczegółowy zakres poszczególnych ulic do wykonania oznakowania będzie ustalany każdorazowo z nadzorem w trakcie prowadzenia robót przez wykonawcę.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</si>
</sst>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6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vertical="center"/>
    </xf>
    <xf numFmtId="0" fontId="0" fillId="0" borderId="10" xfId="0" applyBorder="1" applyAlignment="1">
      <alignment wrapText="1"/>
    </xf>
    <xf numFmtId="2" fontId="0" fillId="0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1" fillId="33" borderId="11" xfId="0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64" fontId="1" fillId="33" borderId="10" xfId="0" applyNumberFormat="1" applyFont="1" applyFill="1" applyBorder="1" applyAlignment="1">
      <alignment horizontal="right"/>
    </xf>
    <xf numFmtId="164" fontId="1" fillId="33" borderId="18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2" fontId="0" fillId="0" borderId="11" xfId="0" applyNumberFormat="1" applyFont="1" applyBorder="1" applyAlignment="1">
      <alignment/>
    </xf>
    <xf numFmtId="2" fontId="0" fillId="0" borderId="11" xfId="5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0" fillId="0" borderId="11" xfId="0" applyNumberFormat="1" applyFont="1" applyFill="1" applyBorder="1" applyAlignment="1">
      <alignment vertical="center"/>
    </xf>
    <xf numFmtId="164" fontId="1" fillId="0" borderId="11" xfId="0" applyNumberFormat="1" applyFont="1" applyBorder="1" applyAlignment="1">
      <alignment horizontal="right"/>
    </xf>
    <xf numFmtId="0" fontId="0" fillId="34" borderId="10" xfId="0" applyFont="1" applyFill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4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1" fillId="0" borderId="10" xfId="0" applyFont="1" applyBorder="1" applyAlignment="1">
      <alignment horizontal="right"/>
    </xf>
    <xf numFmtId="0" fontId="1" fillId="33" borderId="18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90"/>
  <sheetViews>
    <sheetView tabSelected="1" zoomScale="75" zoomScaleNormal="75" zoomScaleSheetLayoutView="75" zoomScalePageLayoutView="0" workbookViewId="0" topLeftCell="A638">
      <selection activeCell="I685" sqref="I685"/>
    </sheetView>
  </sheetViews>
  <sheetFormatPr defaultColWidth="9.140625" defaultRowHeight="12.75"/>
  <cols>
    <col min="1" max="1" width="9.140625" style="7" customWidth="1"/>
    <col min="2" max="2" width="12.140625" style="7" customWidth="1"/>
    <col min="3" max="3" width="41.00390625" style="7" bestFit="1" customWidth="1"/>
    <col min="4" max="4" width="54.8515625" style="7" customWidth="1"/>
    <col min="5" max="5" width="8.57421875" style="7" customWidth="1"/>
    <col min="6" max="16384" width="9.140625" style="7" customWidth="1"/>
  </cols>
  <sheetData>
    <row r="1" spans="2:5" ht="12.75">
      <c r="B1" s="109"/>
      <c r="C1" s="109"/>
      <c r="D1" s="109"/>
      <c r="E1" s="109"/>
    </row>
    <row r="2" spans="2:5" ht="26.25" customHeight="1">
      <c r="B2" s="103" t="s">
        <v>1094</v>
      </c>
      <c r="C2" s="103"/>
      <c r="D2" s="103"/>
      <c r="E2" s="110"/>
    </row>
    <row r="3" spans="2:5" ht="12.75">
      <c r="B3" s="1" t="s">
        <v>739</v>
      </c>
      <c r="C3" s="1" t="s">
        <v>740</v>
      </c>
      <c r="D3" s="2" t="s">
        <v>741</v>
      </c>
      <c r="E3" s="73" t="s">
        <v>742</v>
      </c>
    </row>
    <row r="4" spans="2:5" ht="25.5">
      <c r="B4" s="72" t="s">
        <v>748</v>
      </c>
      <c r="C4" s="6" t="s">
        <v>730</v>
      </c>
      <c r="D4" s="5" t="s">
        <v>1324</v>
      </c>
      <c r="E4" s="74">
        <v>3.4</v>
      </c>
    </row>
    <row r="5" spans="2:5" ht="12.75">
      <c r="B5" s="6" t="s">
        <v>743</v>
      </c>
      <c r="C5" s="61" t="s">
        <v>26</v>
      </c>
      <c r="D5" s="62" t="s">
        <v>883</v>
      </c>
      <c r="E5" s="75">
        <v>3.4907399999999997</v>
      </c>
    </row>
    <row r="6" spans="2:5" ht="12.75">
      <c r="B6" s="6" t="s">
        <v>744</v>
      </c>
      <c r="C6" s="61" t="s">
        <v>27</v>
      </c>
      <c r="D6" s="62" t="s">
        <v>736</v>
      </c>
      <c r="E6" s="75">
        <v>1.374846</v>
      </c>
    </row>
    <row r="7" spans="2:5" ht="12.75">
      <c r="B7" s="6" t="s">
        <v>745</v>
      </c>
      <c r="C7" s="61" t="s">
        <v>28</v>
      </c>
      <c r="D7" s="62" t="s">
        <v>884</v>
      </c>
      <c r="E7" s="75">
        <v>1.472498</v>
      </c>
    </row>
    <row r="8" spans="2:5" ht="12.75">
      <c r="B8" s="6" t="s">
        <v>746</v>
      </c>
      <c r="C8" s="61" t="s">
        <v>29</v>
      </c>
      <c r="D8" s="62" t="s">
        <v>736</v>
      </c>
      <c r="E8" s="75">
        <v>1.82144</v>
      </c>
    </row>
    <row r="9" spans="2:5" ht="12.75">
      <c r="B9" s="6" t="s">
        <v>747</v>
      </c>
      <c r="C9" s="61" t="s">
        <v>885</v>
      </c>
      <c r="D9" s="62" t="s">
        <v>886</v>
      </c>
      <c r="E9" s="75">
        <v>0.866936</v>
      </c>
    </row>
    <row r="10" spans="2:5" ht="12.75">
      <c r="B10" s="64" t="s">
        <v>748</v>
      </c>
      <c r="C10" s="61" t="s">
        <v>695</v>
      </c>
      <c r="D10" s="62" t="s">
        <v>128</v>
      </c>
      <c r="E10" s="76">
        <v>2.81</v>
      </c>
    </row>
    <row r="11" spans="2:5" ht="12.75">
      <c r="B11" s="6" t="s">
        <v>749</v>
      </c>
      <c r="C11" s="61" t="s">
        <v>696</v>
      </c>
      <c r="D11" s="62" t="s">
        <v>697</v>
      </c>
      <c r="E11" s="75">
        <v>1.122158</v>
      </c>
    </row>
    <row r="12" spans="2:5" ht="12.75">
      <c r="B12" s="6" t="s">
        <v>750</v>
      </c>
      <c r="C12" s="61" t="s">
        <v>698</v>
      </c>
      <c r="D12" s="62" t="s">
        <v>887</v>
      </c>
      <c r="E12" s="77">
        <v>2.06</v>
      </c>
    </row>
    <row r="13" spans="2:5" ht="12.75">
      <c r="B13" s="6" t="s">
        <v>751</v>
      </c>
      <c r="C13" s="61" t="s">
        <v>733</v>
      </c>
      <c r="D13" s="62" t="s">
        <v>132</v>
      </c>
      <c r="E13" s="75">
        <v>3.289094</v>
      </c>
    </row>
    <row r="14" spans="2:5" ht="12.75">
      <c r="B14" s="6" t="s">
        <v>752</v>
      </c>
      <c r="C14" s="68" t="s">
        <v>413</v>
      </c>
      <c r="D14" s="62" t="s">
        <v>888</v>
      </c>
      <c r="E14" s="75">
        <v>1.419581</v>
      </c>
    </row>
    <row r="15" spans="2:5" ht="12.75">
      <c r="B15" s="64" t="s">
        <v>748</v>
      </c>
      <c r="C15" s="68" t="s">
        <v>889</v>
      </c>
      <c r="D15" s="62" t="s">
        <v>133</v>
      </c>
      <c r="E15" s="76">
        <v>0.81</v>
      </c>
    </row>
    <row r="16" spans="2:5" ht="12.75">
      <c r="B16" s="6" t="s">
        <v>753</v>
      </c>
      <c r="C16" s="68" t="s">
        <v>699</v>
      </c>
      <c r="D16" s="62" t="s">
        <v>890</v>
      </c>
      <c r="E16" s="75">
        <v>0.625957</v>
      </c>
    </row>
    <row r="17" spans="2:5" ht="12.75">
      <c r="B17" s="6" t="s">
        <v>754</v>
      </c>
      <c r="C17" s="68" t="s">
        <v>700</v>
      </c>
      <c r="D17" s="62" t="s">
        <v>25</v>
      </c>
      <c r="E17" s="75">
        <v>5.21</v>
      </c>
    </row>
    <row r="18" spans="2:5" ht="12.75">
      <c r="B18" s="64" t="s">
        <v>748</v>
      </c>
      <c r="C18" s="68" t="s">
        <v>42</v>
      </c>
      <c r="D18" s="62" t="s">
        <v>1317</v>
      </c>
      <c r="E18" s="75">
        <v>0.8</v>
      </c>
    </row>
    <row r="19" spans="2:5" ht="25.5">
      <c r="B19" s="64" t="s">
        <v>748</v>
      </c>
      <c r="C19" s="68" t="s">
        <v>701</v>
      </c>
      <c r="D19" s="62" t="s">
        <v>148</v>
      </c>
      <c r="E19" s="55">
        <f>3.11-0.22</f>
        <v>2.8899999999999997</v>
      </c>
    </row>
    <row r="20" spans="2:5" ht="12.75">
      <c r="B20" s="6" t="s">
        <v>755</v>
      </c>
      <c r="C20" s="61" t="s">
        <v>702</v>
      </c>
      <c r="D20" s="62" t="s">
        <v>703</v>
      </c>
      <c r="E20" s="75">
        <v>1.130136</v>
      </c>
    </row>
    <row r="21" spans="2:5" ht="12.75">
      <c r="B21" s="6" t="s">
        <v>751</v>
      </c>
      <c r="C21" s="61" t="s">
        <v>704</v>
      </c>
      <c r="D21" s="62" t="s">
        <v>705</v>
      </c>
      <c r="E21" s="75">
        <v>5.080603</v>
      </c>
    </row>
    <row r="22" spans="2:5" ht="12.75">
      <c r="B22" s="6" t="s">
        <v>756</v>
      </c>
      <c r="C22" s="61" t="s">
        <v>706</v>
      </c>
      <c r="D22" s="62" t="s">
        <v>891</v>
      </c>
      <c r="E22" s="75">
        <v>1.42713</v>
      </c>
    </row>
    <row r="23" spans="2:5" ht="12.75">
      <c r="B23" s="64" t="s">
        <v>748</v>
      </c>
      <c r="C23" s="61" t="s">
        <v>707</v>
      </c>
      <c r="D23" s="62" t="s">
        <v>131</v>
      </c>
      <c r="E23" s="76">
        <v>1.87</v>
      </c>
    </row>
    <row r="24" spans="2:5" ht="12.75">
      <c r="B24" s="6" t="s">
        <v>757</v>
      </c>
      <c r="C24" s="61" t="s">
        <v>708</v>
      </c>
      <c r="D24" s="62" t="s">
        <v>134</v>
      </c>
      <c r="E24" s="75">
        <v>1.2989410000000001</v>
      </c>
    </row>
    <row r="25" spans="2:5" ht="12.75">
      <c r="B25" s="6" t="s">
        <v>749</v>
      </c>
      <c r="C25" s="61" t="s">
        <v>709</v>
      </c>
      <c r="D25" s="62" t="s">
        <v>710</v>
      </c>
      <c r="E25" s="75">
        <v>1.3957149999999998</v>
      </c>
    </row>
    <row r="26" spans="2:5" ht="12.75">
      <c r="B26" s="6" t="s">
        <v>758</v>
      </c>
      <c r="C26" s="61" t="s">
        <v>711</v>
      </c>
      <c r="D26" s="62" t="s">
        <v>835</v>
      </c>
      <c r="E26" s="75">
        <v>0.645196</v>
      </c>
    </row>
    <row r="27" spans="2:5" ht="12.75">
      <c r="B27" s="6" t="s">
        <v>759</v>
      </c>
      <c r="C27" s="61" t="s">
        <v>892</v>
      </c>
      <c r="D27" s="62" t="s">
        <v>1107</v>
      </c>
      <c r="E27" s="75">
        <v>1.623537</v>
      </c>
    </row>
    <row r="28" spans="2:5" ht="12.75">
      <c r="B28" s="6" t="s">
        <v>760</v>
      </c>
      <c r="C28" s="61" t="s">
        <v>712</v>
      </c>
      <c r="D28" s="62" t="s">
        <v>893</v>
      </c>
      <c r="E28" s="75">
        <v>5.925687</v>
      </c>
    </row>
    <row r="29" spans="2:5" ht="12.75">
      <c r="B29" s="6" t="s">
        <v>756</v>
      </c>
      <c r="C29" s="61" t="s">
        <v>713</v>
      </c>
      <c r="D29" s="62" t="s">
        <v>1108</v>
      </c>
      <c r="E29" s="75">
        <v>1.438105</v>
      </c>
    </row>
    <row r="30" spans="2:5" ht="12.75">
      <c r="B30" s="6" t="s">
        <v>761</v>
      </c>
      <c r="C30" s="61" t="s">
        <v>714</v>
      </c>
      <c r="D30" s="62" t="s">
        <v>135</v>
      </c>
      <c r="E30" s="75">
        <v>1.11</v>
      </c>
    </row>
    <row r="31" spans="2:5" ht="12.75">
      <c r="B31" s="6" t="s">
        <v>762</v>
      </c>
      <c r="C31" s="61" t="s">
        <v>715</v>
      </c>
      <c r="D31" s="62" t="s">
        <v>894</v>
      </c>
      <c r="E31" s="75">
        <v>0.968526</v>
      </c>
    </row>
    <row r="32" spans="2:5" ht="12.75">
      <c r="B32" s="6" t="s">
        <v>759</v>
      </c>
      <c r="C32" s="61" t="s">
        <v>732</v>
      </c>
      <c r="D32" s="62" t="s">
        <v>716</v>
      </c>
      <c r="E32" s="75">
        <v>1.57</v>
      </c>
    </row>
    <row r="33" spans="2:5" ht="12.75">
      <c r="B33" s="6" t="s">
        <v>763</v>
      </c>
      <c r="C33" s="61" t="s">
        <v>895</v>
      </c>
      <c r="D33" s="62" t="s">
        <v>24</v>
      </c>
      <c r="E33" s="75">
        <v>1.70265</v>
      </c>
    </row>
    <row r="34" spans="2:5" ht="12.75">
      <c r="B34" s="6" t="s">
        <v>759</v>
      </c>
      <c r="C34" s="61" t="s">
        <v>896</v>
      </c>
      <c r="D34" s="62" t="s">
        <v>897</v>
      </c>
      <c r="E34" s="75">
        <v>1.5525820000000001</v>
      </c>
    </row>
    <row r="35" spans="2:5" ht="12.75">
      <c r="B35" s="6" t="s">
        <v>764</v>
      </c>
      <c r="C35" s="61" t="s">
        <v>898</v>
      </c>
      <c r="D35" s="62" t="s">
        <v>899</v>
      </c>
      <c r="E35" s="75">
        <v>0.26489100000000004</v>
      </c>
    </row>
    <row r="36" spans="2:5" ht="25.5">
      <c r="B36" s="6" t="s">
        <v>765</v>
      </c>
      <c r="C36" s="61" t="s">
        <v>900</v>
      </c>
      <c r="D36" s="62" t="s">
        <v>149</v>
      </c>
      <c r="E36" s="75">
        <f>1.050173-0.123</f>
        <v>0.927173</v>
      </c>
    </row>
    <row r="37" spans="2:5" ht="12.75">
      <c r="B37" s="6" t="s">
        <v>766</v>
      </c>
      <c r="C37" s="61" t="s">
        <v>901</v>
      </c>
      <c r="D37" s="62" t="s">
        <v>902</v>
      </c>
      <c r="E37" s="75">
        <v>1.403008</v>
      </c>
    </row>
    <row r="38" spans="2:5" ht="12.75">
      <c r="B38" s="6" t="s">
        <v>767</v>
      </c>
      <c r="C38" s="61" t="s">
        <v>903</v>
      </c>
      <c r="D38" s="62" t="s">
        <v>1102</v>
      </c>
      <c r="E38" s="75">
        <v>2.081219</v>
      </c>
    </row>
    <row r="39" spans="2:5" ht="12.75">
      <c r="B39" s="6" t="s">
        <v>766</v>
      </c>
      <c r="C39" s="61" t="s">
        <v>904</v>
      </c>
      <c r="D39" s="62" t="s">
        <v>905</v>
      </c>
      <c r="E39" s="75">
        <v>2.1880300000000004</v>
      </c>
    </row>
    <row r="40" spans="2:5" ht="12.75">
      <c r="B40" s="6" t="s">
        <v>768</v>
      </c>
      <c r="C40" s="61" t="s">
        <v>906</v>
      </c>
      <c r="D40" s="62" t="s">
        <v>1119</v>
      </c>
      <c r="E40" s="75">
        <v>3.0400650000000002</v>
      </c>
    </row>
    <row r="41" spans="2:5" ht="12.75">
      <c r="B41" s="6" t="s">
        <v>769</v>
      </c>
      <c r="C41" s="61" t="s">
        <v>907</v>
      </c>
      <c r="D41" s="62" t="s">
        <v>737</v>
      </c>
      <c r="E41" s="75">
        <v>0.823845</v>
      </c>
    </row>
    <row r="42" spans="2:5" ht="12.75">
      <c r="B42" s="6" t="s">
        <v>770</v>
      </c>
      <c r="C42" s="61" t="s">
        <v>908</v>
      </c>
      <c r="D42" s="62" t="s">
        <v>909</v>
      </c>
      <c r="E42" s="75">
        <v>0.08397</v>
      </c>
    </row>
    <row r="43" spans="2:5" ht="12.75">
      <c r="B43" s="6" t="s">
        <v>771</v>
      </c>
      <c r="C43" s="61" t="s">
        <v>910</v>
      </c>
      <c r="D43" s="62" t="s">
        <v>911</v>
      </c>
      <c r="E43" s="75">
        <v>0.631401</v>
      </c>
    </row>
    <row r="44" spans="2:5" ht="12.75">
      <c r="B44" s="6" t="s">
        <v>766</v>
      </c>
      <c r="C44" s="61" t="s">
        <v>912</v>
      </c>
      <c r="D44" s="62" t="s">
        <v>913</v>
      </c>
      <c r="E44" s="75">
        <v>1.8217260000000002</v>
      </c>
    </row>
    <row r="45" spans="2:5" ht="12.75">
      <c r="B45" s="6" t="s">
        <v>758</v>
      </c>
      <c r="C45" s="61" t="s">
        <v>914</v>
      </c>
      <c r="D45" s="62" t="s">
        <v>915</v>
      </c>
      <c r="E45" s="75">
        <v>1.3564949999999998</v>
      </c>
    </row>
    <row r="46" spans="2:5" ht="12.75">
      <c r="B46" s="6" t="s">
        <v>772</v>
      </c>
      <c r="C46" s="61" t="s">
        <v>916</v>
      </c>
      <c r="D46" s="62" t="s">
        <v>911</v>
      </c>
      <c r="E46" s="75">
        <v>0.647944</v>
      </c>
    </row>
    <row r="47" spans="2:5" ht="12.75">
      <c r="B47" s="6" t="s">
        <v>773</v>
      </c>
      <c r="C47" s="61" t="s">
        <v>917</v>
      </c>
      <c r="D47" s="62" t="s">
        <v>717</v>
      </c>
      <c r="E47" s="75">
        <v>0.562804</v>
      </c>
    </row>
    <row r="48" spans="2:5" ht="12.75">
      <c r="B48" s="6" t="s">
        <v>774</v>
      </c>
      <c r="C48" s="61" t="s">
        <v>918</v>
      </c>
      <c r="D48" s="62" t="s">
        <v>919</v>
      </c>
      <c r="E48" s="75">
        <v>1.26001</v>
      </c>
    </row>
    <row r="49" spans="2:5" ht="12.75">
      <c r="B49" s="6" t="s">
        <v>759</v>
      </c>
      <c r="C49" s="61" t="s">
        <v>920</v>
      </c>
      <c r="D49" s="62" t="s">
        <v>921</v>
      </c>
      <c r="E49" s="75">
        <v>1.469029</v>
      </c>
    </row>
    <row r="50" spans="2:5" ht="12.75">
      <c r="B50" s="6" t="s">
        <v>775</v>
      </c>
      <c r="C50" s="61" t="s">
        <v>922</v>
      </c>
      <c r="D50" s="62" t="s">
        <v>923</v>
      </c>
      <c r="E50" s="75">
        <v>0.360257</v>
      </c>
    </row>
    <row r="51" spans="2:5" ht="12.75">
      <c r="B51" s="6" t="s">
        <v>776</v>
      </c>
      <c r="C51" s="61" t="s">
        <v>924</v>
      </c>
      <c r="D51" s="62" t="s">
        <v>925</v>
      </c>
      <c r="E51" s="75">
        <v>0.28181900000000004</v>
      </c>
    </row>
    <row r="52" spans="2:5" ht="12.75">
      <c r="B52" s="6" t="s">
        <v>777</v>
      </c>
      <c r="C52" s="61" t="s">
        <v>926</v>
      </c>
      <c r="D52" s="62" t="s">
        <v>927</v>
      </c>
      <c r="E52" s="75">
        <v>1.8038969999999999</v>
      </c>
    </row>
    <row r="53" spans="2:5" ht="12.75">
      <c r="B53" s="6" t="s">
        <v>778</v>
      </c>
      <c r="C53" s="81" t="s">
        <v>928</v>
      </c>
      <c r="D53" s="62" t="s">
        <v>929</v>
      </c>
      <c r="E53" s="75">
        <v>4.22</v>
      </c>
    </row>
    <row r="54" spans="2:5" ht="12.75">
      <c r="B54" s="6" t="s">
        <v>779</v>
      </c>
      <c r="C54" s="61" t="s">
        <v>930</v>
      </c>
      <c r="D54" s="62" t="s">
        <v>718</v>
      </c>
      <c r="E54" s="75">
        <v>0.339804</v>
      </c>
    </row>
    <row r="55" spans="2:5" ht="12.75">
      <c r="B55" s="6" t="s">
        <v>769</v>
      </c>
      <c r="C55" s="61" t="s">
        <v>931</v>
      </c>
      <c r="D55" s="62" t="s">
        <v>932</v>
      </c>
      <c r="E55" s="75">
        <v>1.2666300000000001</v>
      </c>
    </row>
    <row r="56" spans="2:5" ht="12.75">
      <c r="B56" s="6" t="s">
        <v>780</v>
      </c>
      <c r="C56" s="61" t="s">
        <v>933</v>
      </c>
      <c r="D56" s="62" t="s">
        <v>934</v>
      </c>
      <c r="E56" s="75">
        <v>0.189125</v>
      </c>
    </row>
    <row r="57" spans="2:5" ht="12.75">
      <c r="B57" s="6" t="s">
        <v>781</v>
      </c>
      <c r="C57" s="61" t="s">
        <v>935</v>
      </c>
      <c r="D57" s="62" t="s">
        <v>936</v>
      </c>
      <c r="E57" s="75">
        <v>0.24408000000000002</v>
      </c>
    </row>
    <row r="58" spans="2:5" ht="12.75">
      <c r="B58" s="6" t="s">
        <v>758</v>
      </c>
      <c r="C58" s="68" t="s">
        <v>414</v>
      </c>
      <c r="D58" s="62" t="s">
        <v>937</v>
      </c>
      <c r="E58" s="75">
        <v>0.873103</v>
      </c>
    </row>
    <row r="59" spans="2:5" ht="12.75">
      <c r="B59" s="6" t="s">
        <v>782</v>
      </c>
      <c r="C59" s="61" t="s">
        <v>938</v>
      </c>
      <c r="D59" s="62" t="s">
        <v>23</v>
      </c>
      <c r="E59" s="75">
        <v>1.194634</v>
      </c>
    </row>
    <row r="60" spans="2:5" ht="12.75">
      <c r="B60" s="6" t="s">
        <v>783</v>
      </c>
      <c r="C60" s="61" t="s">
        <v>939</v>
      </c>
      <c r="D60" s="62" t="s">
        <v>940</v>
      </c>
      <c r="E60" s="75">
        <v>0.640044</v>
      </c>
    </row>
    <row r="61" spans="2:5" ht="12.75">
      <c r="B61" s="6" t="s">
        <v>784</v>
      </c>
      <c r="C61" s="61" t="s">
        <v>941</v>
      </c>
      <c r="D61" s="62" t="s">
        <v>942</v>
      </c>
      <c r="E61" s="75">
        <v>0.422195</v>
      </c>
    </row>
    <row r="62" spans="2:5" ht="12.75">
      <c r="B62" s="6" t="s">
        <v>785</v>
      </c>
      <c r="C62" s="61" t="s">
        <v>943</v>
      </c>
      <c r="D62" s="62" t="s">
        <v>944</v>
      </c>
      <c r="E62" s="75">
        <v>1.755209</v>
      </c>
    </row>
    <row r="63" spans="2:5" ht="12.75">
      <c r="B63" s="6" t="s">
        <v>759</v>
      </c>
      <c r="C63" s="61" t="s">
        <v>945</v>
      </c>
      <c r="D63" s="62" t="s">
        <v>946</v>
      </c>
      <c r="E63" s="75">
        <v>1.057126</v>
      </c>
    </row>
    <row r="64" spans="2:5" ht="12.75">
      <c r="B64" s="6" t="s">
        <v>783</v>
      </c>
      <c r="C64" s="61" t="s">
        <v>947</v>
      </c>
      <c r="D64" s="62" t="s">
        <v>1120</v>
      </c>
      <c r="E64" s="75">
        <v>1.03403</v>
      </c>
    </row>
    <row r="65" spans="2:5" ht="25.5">
      <c r="B65" s="6" t="s">
        <v>747</v>
      </c>
      <c r="C65" s="61" t="s">
        <v>948</v>
      </c>
      <c r="D65" s="62" t="s">
        <v>1</v>
      </c>
      <c r="E65" s="75">
        <v>2.270995</v>
      </c>
    </row>
    <row r="66" spans="2:5" ht="12.75">
      <c r="B66" s="6" t="s">
        <v>786</v>
      </c>
      <c r="C66" s="61" t="s">
        <v>949</v>
      </c>
      <c r="D66" s="62" t="s">
        <v>950</v>
      </c>
      <c r="E66" s="75">
        <v>0.592784</v>
      </c>
    </row>
    <row r="67" spans="2:5" ht="12.75">
      <c r="B67" s="6" t="s">
        <v>758</v>
      </c>
      <c r="C67" s="61" t="s">
        <v>951</v>
      </c>
      <c r="D67" s="62" t="s">
        <v>1109</v>
      </c>
      <c r="E67" s="75">
        <v>0.22709000000000001</v>
      </c>
    </row>
    <row r="68" spans="2:5" ht="12.75">
      <c r="B68" s="64" t="s">
        <v>748</v>
      </c>
      <c r="C68" s="61" t="s">
        <v>952</v>
      </c>
      <c r="D68" s="62" t="s">
        <v>953</v>
      </c>
      <c r="E68" s="75">
        <v>0.3</v>
      </c>
    </row>
    <row r="69" spans="2:5" ht="25.5">
      <c r="B69" s="6" t="s">
        <v>756</v>
      </c>
      <c r="C69" s="61" t="s">
        <v>954</v>
      </c>
      <c r="D69" s="62" t="s">
        <v>1110</v>
      </c>
      <c r="E69" s="75">
        <f>3.147555-0.17</f>
        <v>2.977555</v>
      </c>
    </row>
    <row r="70" spans="2:5" ht="12.75">
      <c r="B70" s="6" t="s">
        <v>787</v>
      </c>
      <c r="C70" s="61" t="s">
        <v>955</v>
      </c>
      <c r="D70" s="62" t="s">
        <v>22</v>
      </c>
      <c r="E70" s="75">
        <v>1.162053</v>
      </c>
    </row>
    <row r="71" spans="2:5" ht="12.75">
      <c r="B71" s="6" t="s">
        <v>788</v>
      </c>
      <c r="C71" s="61" t="s">
        <v>956</v>
      </c>
      <c r="D71" s="62" t="s">
        <v>957</v>
      </c>
      <c r="E71" s="75">
        <v>0.47367899999999996</v>
      </c>
    </row>
    <row r="72" spans="2:5" ht="12.75">
      <c r="B72" s="6" t="s">
        <v>789</v>
      </c>
      <c r="C72" s="61" t="s">
        <v>958</v>
      </c>
      <c r="D72" s="62" t="s">
        <v>959</v>
      </c>
      <c r="E72" s="75">
        <v>2.00176</v>
      </c>
    </row>
    <row r="73" spans="2:5" ht="12.75">
      <c r="B73" s="64" t="s">
        <v>748</v>
      </c>
      <c r="C73" s="61" t="s">
        <v>43</v>
      </c>
      <c r="D73" s="62" t="s">
        <v>731</v>
      </c>
      <c r="E73" s="78">
        <v>0.67</v>
      </c>
    </row>
    <row r="74" spans="2:5" ht="12.75">
      <c r="B74" s="6" t="s">
        <v>790</v>
      </c>
      <c r="C74" s="61" t="s">
        <v>960</v>
      </c>
      <c r="D74" s="62" t="s">
        <v>1121</v>
      </c>
      <c r="E74" s="75">
        <v>0.480736</v>
      </c>
    </row>
    <row r="75" spans="2:5" ht="12.75">
      <c r="B75" s="6" t="s">
        <v>791</v>
      </c>
      <c r="C75" s="61" t="s">
        <v>961</v>
      </c>
      <c r="D75" s="62" t="s">
        <v>962</v>
      </c>
      <c r="E75" s="75">
        <v>0.181294</v>
      </c>
    </row>
    <row r="76" spans="2:5" ht="12.75">
      <c r="B76" s="6" t="s">
        <v>751</v>
      </c>
      <c r="C76" s="61" t="s">
        <v>963</v>
      </c>
      <c r="D76" s="62" t="s">
        <v>166</v>
      </c>
      <c r="E76" s="75">
        <v>0.5813780000000001</v>
      </c>
    </row>
    <row r="77" spans="2:5" ht="12.75">
      <c r="B77" s="6" t="s">
        <v>792</v>
      </c>
      <c r="C77" s="61" t="s">
        <v>167</v>
      </c>
      <c r="D77" s="62" t="s">
        <v>168</v>
      </c>
      <c r="E77" s="75">
        <v>0.976195</v>
      </c>
    </row>
    <row r="78" spans="2:5" ht="12.75">
      <c r="B78" s="6" t="s">
        <v>793</v>
      </c>
      <c r="C78" s="61" t="s">
        <v>169</v>
      </c>
      <c r="D78" s="62" t="s">
        <v>1122</v>
      </c>
      <c r="E78" s="75">
        <v>4.02388</v>
      </c>
    </row>
    <row r="79" spans="2:5" ht="25.5" customHeight="1">
      <c r="B79" s="6" t="s">
        <v>794</v>
      </c>
      <c r="C79" s="81" t="s">
        <v>170</v>
      </c>
      <c r="D79" s="62" t="s">
        <v>171</v>
      </c>
      <c r="E79" s="75">
        <v>0.94</v>
      </c>
    </row>
    <row r="80" spans="2:5" ht="12.75">
      <c r="B80" s="6" t="s">
        <v>780</v>
      </c>
      <c r="C80" s="61" t="s">
        <v>172</v>
      </c>
      <c r="D80" s="62" t="s">
        <v>21</v>
      </c>
      <c r="E80" s="75">
        <v>0.670165</v>
      </c>
    </row>
    <row r="81" spans="2:5" ht="12.75">
      <c r="B81" s="6" t="s">
        <v>780</v>
      </c>
      <c r="C81" s="61" t="s">
        <v>178</v>
      </c>
      <c r="D81" s="62" t="s">
        <v>179</v>
      </c>
      <c r="E81" s="75">
        <v>0.230389</v>
      </c>
    </row>
    <row r="82" spans="2:5" ht="12.75">
      <c r="B82" s="6" t="s">
        <v>771</v>
      </c>
      <c r="C82" s="61" t="s">
        <v>180</v>
      </c>
      <c r="D82" s="62" t="s">
        <v>738</v>
      </c>
      <c r="E82" s="75">
        <v>1.678401</v>
      </c>
    </row>
    <row r="83" spans="2:5" ht="12.75">
      <c r="B83" s="6" t="s">
        <v>795</v>
      </c>
      <c r="C83" s="61" t="s">
        <v>181</v>
      </c>
      <c r="D83" s="62" t="s">
        <v>182</v>
      </c>
      <c r="E83" s="75">
        <f>1.277735+0.128</f>
        <v>1.405735</v>
      </c>
    </row>
    <row r="84" spans="2:5" ht="12.75">
      <c r="B84" s="6" t="s">
        <v>796</v>
      </c>
      <c r="C84" s="61" t="s">
        <v>183</v>
      </c>
      <c r="D84" s="62" t="s">
        <v>184</v>
      </c>
      <c r="E84" s="75">
        <v>0.40046699999999996</v>
      </c>
    </row>
    <row r="85" spans="2:5" ht="12.75">
      <c r="B85" s="6" t="s">
        <v>797</v>
      </c>
      <c r="C85" s="61" t="s">
        <v>185</v>
      </c>
      <c r="D85" s="62" t="s">
        <v>186</v>
      </c>
      <c r="E85" s="75">
        <v>2.247344</v>
      </c>
    </row>
    <row r="86" spans="2:5" ht="12.75">
      <c r="B86" s="6" t="s">
        <v>798</v>
      </c>
      <c r="C86" s="61" t="s">
        <v>187</v>
      </c>
      <c r="D86" s="62" t="s">
        <v>188</v>
      </c>
      <c r="E86" s="75">
        <v>1.717181</v>
      </c>
    </row>
    <row r="87" spans="2:5" ht="12.75">
      <c r="B87" s="6" t="s">
        <v>799</v>
      </c>
      <c r="C87" s="61" t="s">
        <v>189</v>
      </c>
      <c r="D87" s="62" t="s">
        <v>719</v>
      </c>
      <c r="E87" s="75">
        <v>1.668887</v>
      </c>
    </row>
    <row r="88" spans="2:5" ht="12.75">
      <c r="B88" s="6" t="s">
        <v>800</v>
      </c>
      <c r="C88" s="61" t="s">
        <v>190</v>
      </c>
      <c r="D88" s="62" t="s">
        <v>191</v>
      </c>
      <c r="E88" s="75">
        <v>0.999396</v>
      </c>
    </row>
    <row r="89" spans="2:5" ht="12.75">
      <c r="B89" s="6" t="s">
        <v>764</v>
      </c>
      <c r="C89" s="61" t="s">
        <v>192</v>
      </c>
      <c r="D89" s="62" t="s">
        <v>177</v>
      </c>
      <c r="E89" s="75">
        <v>0.229522</v>
      </c>
    </row>
    <row r="90" spans="2:5" ht="12.75">
      <c r="B90" s="64" t="s">
        <v>748</v>
      </c>
      <c r="C90" s="61" t="s">
        <v>193</v>
      </c>
      <c r="D90" s="62" t="s">
        <v>127</v>
      </c>
      <c r="E90" s="76">
        <v>2.72</v>
      </c>
    </row>
    <row r="91" spans="2:5" ht="12.75">
      <c r="B91" s="6" t="s">
        <v>801</v>
      </c>
      <c r="C91" s="61" t="s">
        <v>194</v>
      </c>
      <c r="D91" s="62" t="s">
        <v>126</v>
      </c>
      <c r="E91" s="75">
        <v>1.6480380000000001</v>
      </c>
    </row>
    <row r="92" spans="2:5" ht="12.75">
      <c r="B92" s="6" t="s">
        <v>802</v>
      </c>
      <c r="C92" s="61" t="s">
        <v>195</v>
      </c>
      <c r="D92" s="62" t="s">
        <v>196</v>
      </c>
      <c r="E92" s="75">
        <v>1.218912</v>
      </c>
    </row>
    <row r="93" spans="2:5" ht="12.75">
      <c r="B93" s="6" t="s">
        <v>749</v>
      </c>
      <c r="C93" s="61" t="s">
        <v>197</v>
      </c>
      <c r="D93" s="62" t="s">
        <v>720</v>
      </c>
      <c r="E93" s="75">
        <v>2.034796</v>
      </c>
    </row>
    <row r="94" spans="2:5" ht="12.75">
      <c r="B94" s="6" t="s">
        <v>764</v>
      </c>
      <c r="C94" s="61" t="s">
        <v>537</v>
      </c>
      <c r="D94" s="62" t="s">
        <v>397</v>
      </c>
      <c r="E94" s="75">
        <v>0.5144099999999999</v>
      </c>
    </row>
    <row r="95" spans="2:5" ht="12.75">
      <c r="B95" s="6" t="s">
        <v>803</v>
      </c>
      <c r="C95" s="61" t="s">
        <v>2</v>
      </c>
      <c r="D95" s="62" t="s">
        <v>471</v>
      </c>
      <c r="E95" s="75">
        <v>1.601905</v>
      </c>
    </row>
    <row r="96" spans="2:5" ht="12.75">
      <c r="B96" s="6" t="s">
        <v>804</v>
      </c>
      <c r="C96" s="61" t="s">
        <v>198</v>
      </c>
      <c r="D96" s="62" t="s">
        <v>1111</v>
      </c>
      <c r="E96" s="75">
        <v>0.40569099999999997</v>
      </c>
    </row>
    <row r="97" spans="2:5" ht="12.75">
      <c r="B97" s="6" t="s">
        <v>805</v>
      </c>
      <c r="C97" s="61" t="s">
        <v>199</v>
      </c>
      <c r="D97" s="62" t="s">
        <v>200</v>
      </c>
      <c r="E97" s="75">
        <v>0.051726</v>
      </c>
    </row>
    <row r="98" spans="2:5" ht="12.75">
      <c r="B98" s="6" t="s">
        <v>795</v>
      </c>
      <c r="C98" s="61" t="s">
        <v>201</v>
      </c>
      <c r="D98" s="62" t="s">
        <v>202</v>
      </c>
      <c r="E98" s="75">
        <v>0.9362630000000001</v>
      </c>
    </row>
    <row r="99" spans="2:5" ht="12.75">
      <c r="B99" s="6" t="s">
        <v>764</v>
      </c>
      <c r="C99" s="61" t="s">
        <v>203</v>
      </c>
      <c r="D99" s="62" t="s">
        <v>162</v>
      </c>
      <c r="E99" s="75">
        <v>0.359803</v>
      </c>
    </row>
    <row r="100" spans="2:5" ht="12.75">
      <c r="B100" s="6" t="s">
        <v>806</v>
      </c>
      <c r="C100" s="61" t="s">
        <v>204</v>
      </c>
      <c r="D100" s="62" t="s">
        <v>205</v>
      </c>
      <c r="E100" s="75">
        <v>0.944184</v>
      </c>
    </row>
    <row r="101" spans="2:5" ht="12.75">
      <c r="B101" s="6" t="s">
        <v>807</v>
      </c>
      <c r="C101" s="61" t="s">
        <v>206</v>
      </c>
      <c r="D101" s="62" t="s">
        <v>207</v>
      </c>
      <c r="E101" s="75">
        <v>1.533986</v>
      </c>
    </row>
    <row r="102" spans="2:5" ht="12.75">
      <c r="B102" s="6" t="s">
        <v>792</v>
      </c>
      <c r="C102" s="61" t="s">
        <v>208</v>
      </c>
      <c r="D102" s="62" t="s">
        <v>209</v>
      </c>
      <c r="E102" s="75">
        <v>0.855832</v>
      </c>
    </row>
    <row r="103" spans="2:5" ht="12.75">
      <c r="B103" s="6" t="s">
        <v>808</v>
      </c>
      <c r="C103" s="61" t="s">
        <v>210</v>
      </c>
      <c r="D103" s="62" t="s">
        <v>211</v>
      </c>
      <c r="E103" s="75">
        <v>1.7891890000000001</v>
      </c>
    </row>
    <row r="104" spans="2:5" ht="12.75">
      <c r="B104" s="6" t="s">
        <v>805</v>
      </c>
      <c r="C104" s="61" t="s">
        <v>212</v>
      </c>
      <c r="D104" s="62" t="s">
        <v>213</v>
      </c>
      <c r="E104" s="75">
        <v>0.52424</v>
      </c>
    </row>
    <row r="105" spans="2:5" ht="12.75">
      <c r="B105" s="6" t="s">
        <v>806</v>
      </c>
      <c r="C105" s="61" t="s">
        <v>214</v>
      </c>
      <c r="D105" s="62" t="s">
        <v>215</v>
      </c>
      <c r="E105" s="75">
        <v>0.6569320000000001</v>
      </c>
    </row>
    <row r="106" spans="2:5" ht="12.75">
      <c r="B106" s="6" t="s">
        <v>809</v>
      </c>
      <c r="C106" s="61" t="s">
        <v>216</v>
      </c>
      <c r="D106" s="62" t="s">
        <v>217</v>
      </c>
      <c r="E106" s="75">
        <v>0.81</v>
      </c>
    </row>
    <row r="107" spans="2:5" ht="12.75">
      <c r="B107" s="6" t="s">
        <v>780</v>
      </c>
      <c r="C107" s="61" t="s">
        <v>218</v>
      </c>
      <c r="D107" s="62" t="s">
        <v>219</v>
      </c>
      <c r="E107" s="75">
        <v>0.700662</v>
      </c>
    </row>
    <row r="108" spans="2:5" ht="12.75">
      <c r="B108" s="6" t="s">
        <v>810</v>
      </c>
      <c r="C108" s="61" t="s">
        <v>220</v>
      </c>
      <c r="D108" s="62" t="s">
        <v>102</v>
      </c>
      <c r="E108" s="75">
        <f>1.323808-0.45</f>
        <v>0.8738080000000001</v>
      </c>
    </row>
    <row r="109" spans="2:5" ht="12.75">
      <c r="B109" s="6" t="s">
        <v>744</v>
      </c>
      <c r="C109" s="61" t="s">
        <v>221</v>
      </c>
      <c r="D109" s="62" t="s">
        <v>222</v>
      </c>
      <c r="E109" s="75">
        <v>0.275737</v>
      </c>
    </row>
    <row r="110" spans="2:5" ht="25.5">
      <c r="B110" s="6" t="s">
        <v>811</v>
      </c>
      <c r="C110" s="61" t="s">
        <v>223</v>
      </c>
      <c r="D110" s="62" t="s">
        <v>150</v>
      </c>
      <c r="E110" s="75">
        <v>1.78</v>
      </c>
    </row>
    <row r="111" spans="2:5" ht="12.75">
      <c r="B111" s="6" t="s">
        <v>812</v>
      </c>
      <c r="C111" s="61" t="s">
        <v>224</v>
      </c>
      <c r="D111" s="62" t="s">
        <v>734</v>
      </c>
      <c r="E111" s="75">
        <v>0.16027699999999998</v>
      </c>
    </row>
    <row r="112" spans="2:5" ht="12.75">
      <c r="B112" s="6" t="s">
        <v>747</v>
      </c>
      <c r="C112" s="61" t="s">
        <v>225</v>
      </c>
      <c r="D112" s="62" t="s">
        <v>157</v>
      </c>
      <c r="E112" s="75">
        <v>0.255952</v>
      </c>
    </row>
    <row r="113" spans="2:5" ht="12.75">
      <c r="B113" s="6" t="s">
        <v>813</v>
      </c>
      <c r="C113" s="61" t="s">
        <v>226</v>
      </c>
      <c r="D113" s="62" t="s">
        <v>227</v>
      </c>
      <c r="E113" s="75">
        <v>0.842579</v>
      </c>
    </row>
    <row r="114" spans="2:5" ht="12.75">
      <c r="B114" s="6" t="s">
        <v>795</v>
      </c>
      <c r="C114" s="61" t="s">
        <v>228</v>
      </c>
      <c r="D114" s="62" t="s">
        <v>229</v>
      </c>
      <c r="E114" s="75">
        <v>1.072246</v>
      </c>
    </row>
    <row r="115" spans="2:5" ht="12.75">
      <c r="B115" s="6" t="s">
        <v>814</v>
      </c>
      <c r="C115" s="61" t="s">
        <v>230</v>
      </c>
      <c r="D115" s="62" t="s">
        <v>147</v>
      </c>
      <c r="E115" s="75">
        <v>0.793289</v>
      </c>
    </row>
    <row r="116" spans="2:5" ht="12.75">
      <c r="B116" s="6" t="s">
        <v>815</v>
      </c>
      <c r="C116" s="61" t="s">
        <v>231</v>
      </c>
      <c r="D116" s="62" t="s">
        <v>232</v>
      </c>
      <c r="E116" s="75">
        <v>2.882359</v>
      </c>
    </row>
    <row r="117" spans="2:5" ht="12.75">
      <c r="B117" s="6" t="s">
        <v>780</v>
      </c>
      <c r="C117" s="61" t="s">
        <v>233</v>
      </c>
      <c r="D117" s="62" t="s">
        <v>234</v>
      </c>
      <c r="E117" s="75">
        <v>1.750174</v>
      </c>
    </row>
    <row r="118" spans="2:5" ht="12.75">
      <c r="B118" s="6" t="s">
        <v>816</v>
      </c>
      <c r="C118" s="61" t="s">
        <v>235</v>
      </c>
      <c r="D118" s="62" t="s">
        <v>834</v>
      </c>
      <c r="E118" s="75">
        <v>1.020626</v>
      </c>
    </row>
    <row r="119" spans="2:5" ht="12.75">
      <c r="B119" s="6" t="s">
        <v>817</v>
      </c>
      <c r="C119" s="61" t="s">
        <v>236</v>
      </c>
      <c r="D119" s="62" t="s">
        <v>237</v>
      </c>
      <c r="E119" s="75">
        <v>0.18756899999999999</v>
      </c>
    </row>
    <row r="120" spans="2:5" ht="12.75">
      <c r="B120" s="6" t="s">
        <v>761</v>
      </c>
      <c r="C120" s="61" t="s">
        <v>238</v>
      </c>
      <c r="D120" s="62" t="s">
        <v>136</v>
      </c>
      <c r="E120" s="75">
        <v>0.781852</v>
      </c>
    </row>
    <row r="121" spans="2:5" ht="12.75">
      <c r="B121" s="6" t="s">
        <v>818</v>
      </c>
      <c r="C121" s="61" t="s">
        <v>239</v>
      </c>
      <c r="D121" s="62" t="s">
        <v>168</v>
      </c>
      <c r="E121" s="75">
        <v>1.191749</v>
      </c>
    </row>
    <row r="122" spans="2:5" ht="25.5">
      <c r="B122" s="6" t="s">
        <v>819</v>
      </c>
      <c r="C122" s="61" t="s">
        <v>240</v>
      </c>
      <c r="D122" s="62" t="s">
        <v>1245</v>
      </c>
      <c r="E122" s="75">
        <f>0.580633-0.024</f>
        <v>0.5566329999999999</v>
      </c>
    </row>
    <row r="123" spans="2:5" ht="12.75">
      <c r="B123" s="6" t="s">
        <v>796</v>
      </c>
      <c r="C123" s="61" t="s">
        <v>241</v>
      </c>
      <c r="D123" s="62" t="s">
        <v>242</v>
      </c>
      <c r="E123" s="75">
        <v>1.312657</v>
      </c>
    </row>
    <row r="124" spans="2:5" ht="25.5">
      <c r="B124" s="6" t="s">
        <v>745</v>
      </c>
      <c r="C124" s="61" t="s">
        <v>243</v>
      </c>
      <c r="D124" s="62" t="s">
        <v>1104</v>
      </c>
      <c r="E124" s="75">
        <f>3.258462-0.56</f>
        <v>2.698462</v>
      </c>
    </row>
    <row r="125" spans="2:5" ht="12.75">
      <c r="B125" s="6" t="s">
        <v>795</v>
      </c>
      <c r="C125" s="61" t="s">
        <v>244</v>
      </c>
      <c r="D125" s="62" t="s">
        <v>245</v>
      </c>
      <c r="E125" s="75">
        <v>1.858179</v>
      </c>
    </row>
    <row r="126" spans="2:5" ht="12.75">
      <c r="B126" s="6" t="s">
        <v>820</v>
      </c>
      <c r="C126" s="61" t="s">
        <v>246</v>
      </c>
      <c r="D126" s="62" t="s">
        <v>247</v>
      </c>
      <c r="E126" s="75">
        <v>0.991939</v>
      </c>
    </row>
    <row r="127" spans="2:5" ht="12.75">
      <c r="B127" s="6" t="s">
        <v>770</v>
      </c>
      <c r="C127" s="61" t="s">
        <v>248</v>
      </c>
      <c r="D127" s="62" t="s">
        <v>249</v>
      </c>
      <c r="E127" s="75">
        <v>0.281754</v>
      </c>
    </row>
    <row r="128" spans="2:5" ht="12.75">
      <c r="B128" s="6" t="s">
        <v>766</v>
      </c>
      <c r="C128" s="61" t="s">
        <v>250</v>
      </c>
      <c r="D128" s="62" t="s">
        <v>251</v>
      </c>
      <c r="E128" s="75">
        <v>0.547595</v>
      </c>
    </row>
    <row r="129" spans="2:5" ht="12.75">
      <c r="B129" s="6" t="s">
        <v>818</v>
      </c>
      <c r="C129" s="61" t="s">
        <v>252</v>
      </c>
      <c r="D129" s="62" t="s">
        <v>253</v>
      </c>
      <c r="E129" s="75">
        <v>0.253284</v>
      </c>
    </row>
    <row r="130" spans="2:5" ht="12.75">
      <c r="B130" s="6" t="s">
        <v>821</v>
      </c>
      <c r="C130" s="61" t="s">
        <v>254</v>
      </c>
      <c r="D130" s="62" t="s">
        <v>255</v>
      </c>
      <c r="E130" s="75">
        <v>0.175924</v>
      </c>
    </row>
    <row r="131" spans="2:5" ht="12.75">
      <c r="B131" s="6" t="s">
        <v>743</v>
      </c>
      <c r="C131" s="61" t="s">
        <v>256</v>
      </c>
      <c r="D131" s="62" t="s">
        <v>686</v>
      </c>
      <c r="E131" s="77">
        <v>0.94</v>
      </c>
    </row>
    <row r="132" spans="2:5" ht="12.75">
      <c r="B132" s="6" t="s">
        <v>822</v>
      </c>
      <c r="C132" s="61" t="s">
        <v>257</v>
      </c>
      <c r="D132" s="62" t="s">
        <v>258</v>
      </c>
      <c r="E132" s="75">
        <v>1.364396</v>
      </c>
    </row>
    <row r="133" spans="2:5" ht="12.75">
      <c r="B133" s="6" t="s">
        <v>823</v>
      </c>
      <c r="C133" s="61" t="s">
        <v>259</v>
      </c>
      <c r="D133" s="62" t="s">
        <v>721</v>
      </c>
      <c r="E133" s="75">
        <v>0.38318329999999995</v>
      </c>
    </row>
    <row r="134" spans="2:5" ht="12.75">
      <c r="B134" s="6" t="s">
        <v>753</v>
      </c>
      <c r="C134" s="61" t="s">
        <v>260</v>
      </c>
      <c r="D134" s="62" t="s">
        <v>261</v>
      </c>
      <c r="E134" s="75">
        <v>1.2319200000000001</v>
      </c>
    </row>
    <row r="135" spans="2:5" ht="12.75">
      <c r="B135" s="6" t="s">
        <v>824</v>
      </c>
      <c r="C135" s="61" t="s">
        <v>262</v>
      </c>
      <c r="D135" s="62" t="s">
        <v>1112</v>
      </c>
      <c r="E135" s="75">
        <v>1.858028</v>
      </c>
    </row>
    <row r="136" spans="2:5" ht="25.5">
      <c r="B136" s="6" t="s">
        <v>812</v>
      </c>
      <c r="C136" s="61" t="s">
        <v>263</v>
      </c>
      <c r="D136" s="62" t="s">
        <v>1105</v>
      </c>
      <c r="E136" s="75">
        <f>2.709902-0.08</f>
        <v>2.629902</v>
      </c>
    </row>
    <row r="137" spans="2:5" ht="12.75">
      <c r="B137" s="6" t="s">
        <v>770</v>
      </c>
      <c r="C137" s="61" t="s">
        <v>264</v>
      </c>
      <c r="D137" s="62" t="s">
        <v>265</v>
      </c>
      <c r="E137" s="75">
        <v>1.168603</v>
      </c>
    </row>
    <row r="138" spans="2:5" ht="12.75">
      <c r="B138" s="6" t="s">
        <v>825</v>
      </c>
      <c r="C138" s="61" t="s">
        <v>266</v>
      </c>
      <c r="D138" s="62" t="s">
        <v>267</v>
      </c>
      <c r="E138" s="75">
        <v>0.08090699999999999</v>
      </c>
    </row>
    <row r="139" spans="2:5" ht="25.5">
      <c r="B139" s="6" t="s">
        <v>819</v>
      </c>
      <c r="C139" s="61" t="s">
        <v>268</v>
      </c>
      <c r="D139" s="62" t="s">
        <v>20</v>
      </c>
      <c r="E139" s="75">
        <f>0.293355-0.033</f>
        <v>0.260355</v>
      </c>
    </row>
    <row r="140" spans="2:5" ht="12.75">
      <c r="B140" s="6" t="s">
        <v>820</v>
      </c>
      <c r="C140" s="61" t="s">
        <v>269</v>
      </c>
      <c r="D140" s="62" t="s">
        <v>270</v>
      </c>
      <c r="E140" s="75">
        <v>2.368208</v>
      </c>
    </row>
    <row r="141" spans="2:5" ht="12.75">
      <c r="B141" s="6" t="s">
        <v>753</v>
      </c>
      <c r="C141" s="61" t="s">
        <v>271</v>
      </c>
      <c r="D141" s="62" t="s">
        <v>272</v>
      </c>
      <c r="E141" s="75">
        <v>0.287288</v>
      </c>
    </row>
    <row r="142" spans="2:5" ht="12.75">
      <c r="B142" s="6" t="s">
        <v>826</v>
      </c>
      <c r="C142" s="61" t="s">
        <v>273</v>
      </c>
      <c r="D142" s="62" t="s">
        <v>274</v>
      </c>
      <c r="E142" s="75">
        <v>1.400844</v>
      </c>
    </row>
    <row r="143" spans="2:5" ht="12.75">
      <c r="B143" s="6" t="s">
        <v>744</v>
      </c>
      <c r="C143" s="61" t="s">
        <v>275</v>
      </c>
      <c r="D143" s="62" t="s">
        <v>722</v>
      </c>
      <c r="E143" s="75">
        <v>1.223332</v>
      </c>
    </row>
    <row r="144" spans="2:5" ht="12.75">
      <c r="B144" s="6" t="s">
        <v>827</v>
      </c>
      <c r="C144" s="61" t="s">
        <v>276</v>
      </c>
      <c r="D144" s="62" t="s">
        <v>277</v>
      </c>
      <c r="E144" s="75">
        <v>0.313959</v>
      </c>
    </row>
    <row r="145" spans="2:5" ht="12.75">
      <c r="B145" s="6" t="s">
        <v>828</v>
      </c>
      <c r="C145" s="61" t="s">
        <v>278</v>
      </c>
      <c r="D145" s="62" t="s">
        <v>279</v>
      </c>
      <c r="E145" s="75">
        <v>2.669536</v>
      </c>
    </row>
    <row r="146" spans="2:5" ht="25.5">
      <c r="B146" s="6" t="s">
        <v>829</v>
      </c>
      <c r="C146" s="61" t="s">
        <v>280</v>
      </c>
      <c r="D146" s="62" t="s">
        <v>1156</v>
      </c>
      <c r="E146" s="75">
        <v>0.95</v>
      </c>
    </row>
    <row r="147" spans="2:5" ht="12.75">
      <c r="B147" s="6" t="s">
        <v>830</v>
      </c>
      <c r="C147" s="61" t="s">
        <v>281</v>
      </c>
      <c r="D147" s="62" t="s">
        <v>1141</v>
      </c>
      <c r="E147" s="75">
        <v>1.798278</v>
      </c>
    </row>
    <row r="148" spans="2:5" ht="12.75">
      <c r="B148" s="6" t="s">
        <v>743</v>
      </c>
      <c r="C148" s="61" t="s">
        <v>735</v>
      </c>
      <c r="D148" s="62" t="s">
        <v>282</v>
      </c>
      <c r="E148" s="75">
        <v>2.751083</v>
      </c>
    </row>
    <row r="149" spans="2:5" ht="12.75">
      <c r="B149" s="6" t="s">
        <v>831</v>
      </c>
      <c r="C149" s="61" t="s">
        <v>283</v>
      </c>
      <c r="D149" s="62" t="s">
        <v>1123</v>
      </c>
      <c r="E149" s="75">
        <v>1.618432</v>
      </c>
    </row>
    <row r="150" spans="2:5" ht="12.75">
      <c r="B150" s="6" t="s">
        <v>762</v>
      </c>
      <c r="C150" s="61" t="s">
        <v>284</v>
      </c>
      <c r="D150" s="62" t="s">
        <v>217</v>
      </c>
      <c r="E150" s="75">
        <v>0.605954</v>
      </c>
    </row>
    <row r="151" spans="2:5" ht="12.75">
      <c r="B151" s="6" t="s">
        <v>832</v>
      </c>
      <c r="C151" s="61" t="s">
        <v>285</v>
      </c>
      <c r="D151" s="62" t="s">
        <v>1113</v>
      </c>
      <c r="E151" s="75">
        <v>0.437598</v>
      </c>
    </row>
    <row r="152" spans="2:5" ht="12.75">
      <c r="B152" s="6" t="s">
        <v>833</v>
      </c>
      <c r="C152" s="61" t="s">
        <v>286</v>
      </c>
      <c r="D152" s="62" t="s">
        <v>287</v>
      </c>
      <c r="E152" s="75">
        <v>0.083356</v>
      </c>
    </row>
    <row r="153" spans="2:5" ht="12.75">
      <c r="B153" s="6" t="s">
        <v>747</v>
      </c>
      <c r="C153" s="61" t="s">
        <v>288</v>
      </c>
      <c r="D153" s="62" t="s">
        <v>289</v>
      </c>
      <c r="E153" s="75">
        <v>0.797569</v>
      </c>
    </row>
    <row r="154" spans="2:5" ht="12.75">
      <c r="B154" s="6" t="s">
        <v>841</v>
      </c>
      <c r="C154" s="61" t="s">
        <v>290</v>
      </c>
      <c r="D154" s="62" t="s">
        <v>19</v>
      </c>
      <c r="E154" s="75">
        <v>0.380406</v>
      </c>
    </row>
    <row r="155" spans="2:5" ht="12.75">
      <c r="B155" s="6" t="s">
        <v>842</v>
      </c>
      <c r="C155" s="61" t="s">
        <v>291</v>
      </c>
      <c r="D155" s="62" t="s">
        <v>292</v>
      </c>
      <c r="E155" s="75">
        <f>0.70034+1.270703</f>
        <v>1.9710429999999999</v>
      </c>
    </row>
    <row r="156" spans="2:5" ht="12.75">
      <c r="B156" s="6" t="s">
        <v>843</v>
      </c>
      <c r="C156" s="61" t="s">
        <v>293</v>
      </c>
      <c r="D156" s="62" t="s">
        <v>294</v>
      </c>
      <c r="E156" s="75">
        <v>0.091514</v>
      </c>
    </row>
    <row r="157" spans="2:5" ht="12.75">
      <c r="B157" s="6" t="s">
        <v>844</v>
      </c>
      <c r="C157" s="61" t="s">
        <v>295</v>
      </c>
      <c r="D157" s="62" t="s">
        <v>296</v>
      </c>
      <c r="E157" s="75">
        <v>1.697204</v>
      </c>
    </row>
    <row r="158" spans="2:5" ht="12.75">
      <c r="B158" s="6" t="s">
        <v>815</v>
      </c>
      <c r="C158" s="61" t="s">
        <v>297</v>
      </c>
      <c r="D158" s="62" t="s">
        <v>298</v>
      </c>
      <c r="E158" s="75">
        <v>1.1079649999999999</v>
      </c>
    </row>
    <row r="159" spans="2:5" ht="12.75">
      <c r="B159" s="6" t="s">
        <v>759</v>
      </c>
      <c r="C159" s="61" t="s">
        <v>299</v>
      </c>
      <c r="D159" s="62" t="s">
        <v>723</v>
      </c>
      <c r="E159" s="75">
        <v>0.215002</v>
      </c>
    </row>
    <row r="160" spans="2:5" ht="12.75">
      <c r="B160" s="6" t="s">
        <v>768</v>
      </c>
      <c r="C160" s="61" t="s">
        <v>300</v>
      </c>
      <c r="D160" s="62" t="s">
        <v>1119</v>
      </c>
      <c r="E160" s="75">
        <v>2.3461149999999997</v>
      </c>
    </row>
    <row r="161" spans="2:5" ht="25.5">
      <c r="B161" s="6" t="s">
        <v>845</v>
      </c>
      <c r="C161" s="61" t="s">
        <v>301</v>
      </c>
      <c r="D161" s="62" t="s">
        <v>151</v>
      </c>
      <c r="E161" s="75">
        <f>0.403238-0.26</f>
        <v>0.14323799999999998</v>
      </c>
    </row>
    <row r="162" spans="2:5" ht="12.75">
      <c r="B162" s="6" t="s">
        <v>788</v>
      </c>
      <c r="C162" s="61" t="s">
        <v>302</v>
      </c>
      <c r="D162" s="62" t="s">
        <v>303</v>
      </c>
      <c r="E162" s="75">
        <v>0.503147</v>
      </c>
    </row>
    <row r="163" spans="2:5" ht="12.75">
      <c r="B163" s="6" t="s">
        <v>809</v>
      </c>
      <c r="C163" s="61" t="s">
        <v>304</v>
      </c>
      <c r="D163" s="62" t="s">
        <v>123</v>
      </c>
      <c r="E163" s="75">
        <v>2.929953</v>
      </c>
    </row>
    <row r="164" spans="2:5" ht="12.75">
      <c r="B164" s="64" t="s">
        <v>748</v>
      </c>
      <c r="C164" s="61" t="s">
        <v>305</v>
      </c>
      <c r="D164" s="62" t="s">
        <v>122</v>
      </c>
      <c r="E164" s="76">
        <v>0</v>
      </c>
    </row>
    <row r="165" spans="2:5" ht="12.75">
      <c r="B165" s="6" t="s">
        <v>846</v>
      </c>
      <c r="C165" s="61" t="s">
        <v>306</v>
      </c>
      <c r="D165" s="62" t="s">
        <v>307</v>
      </c>
      <c r="E165" s="75">
        <v>0.031634</v>
      </c>
    </row>
    <row r="166" spans="2:5" ht="12.75">
      <c r="B166" s="6" t="s">
        <v>847</v>
      </c>
      <c r="C166" s="61" t="s">
        <v>308</v>
      </c>
      <c r="D166" s="62" t="s">
        <v>309</v>
      </c>
      <c r="E166" s="75">
        <v>0.78592</v>
      </c>
    </row>
    <row r="167" spans="2:5" ht="12.75">
      <c r="B167" s="6" t="s">
        <v>776</v>
      </c>
      <c r="C167" s="61" t="s">
        <v>310</v>
      </c>
      <c r="D167" s="62" t="s">
        <v>311</v>
      </c>
      <c r="E167" s="75">
        <v>1.977564</v>
      </c>
    </row>
    <row r="168" spans="2:5" ht="12.75">
      <c r="B168" s="6" t="s">
        <v>848</v>
      </c>
      <c r="C168" s="61" t="s">
        <v>312</v>
      </c>
      <c r="D168" s="62" t="s">
        <v>313</v>
      </c>
      <c r="E168" s="75">
        <v>0.835631</v>
      </c>
    </row>
    <row r="169" spans="2:5" ht="12.75">
      <c r="B169" s="6" t="s">
        <v>845</v>
      </c>
      <c r="C169" s="61" t="s">
        <v>314</v>
      </c>
      <c r="D169" s="62" t="s">
        <v>160</v>
      </c>
      <c r="E169" s="75">
        <f>2.858034-0.42</f>
        <v>2.438034</v>
      </c>
    </row>
    <row r="170" spans="2:5" ht="12.75">
      <c r="B170" s="6" t="s">
        <v>849</v>
      </c>
      <c r="C170" s="61" t="s">
        <v>315</v>
      </c>
      <c r="D170" s="62" t="s">
        <v>316</v>
      </c>
      <c r="E170" s="75">
        <v>0.940065</v>
      </c>
    </row>
    <row r="171" spans="2:5" ht="12.75">
      <c r="B171" s="6" t="s">
        <v>782</v>
      </c>
      <c r="C171" s="61" t="s">
        <v>317</v>
      </c>
      <c r="D171" s="62" t="s">
        <v>318</v>
      </c>
      <c r="E171" s="75">
        <v>1.632213</v>
      </c>
    </row>
    <row r="172" spans="2:5" ht="12.75">
      <c r="B172" s="6" t="s">
        <v>805</v>
      </c>
      <c r="C172" s="61" t="s">
        <v>319</v>
      </c>
      <c r="D172" s="62" t="s">
        <v>320</v>
      </c>
      <c r="E172" s="75">
        <f>0.24218+0.21</f>
        <v>0.45218</v>
      </c>
    </row>
    <row r="173" spans="2:5" ht="12.75">
      <c r="B173" s="6" t="s">
        <v>800</v>
      </c>
      <c r="C173" s="61" t="s">
        <v>321</v>
      </c>
      <c r="D173" s="62" t="s">
        <v>322</v>
      </c>
      <c r="E173" s="75">
        <v>1.513451</v>
      </c>
    </row>
    <row r="174" spans="2:5" ht="12.75">
      <c r="B174" s="6" t="s">
        <v>850</v>
      </c>
      <c r="C174" s="61" t="s">
        <v>323</v>
      </c>
      <c r="D174" s="62" t="s">
        <v>324</v>
      </c>
      <c r="E174" s="75">
        <v>0.778976</v>
      </c>
    </row>
    <row r="175" spans="2:5" ht="12.75">
      <c r="B175" s="6" t="s">
        <v>778</v>
      </c>
      <c r="C175" s="61" t="s">
        <v>325</v>
      </c>
      <c r="D175" s="62" t="s">
        <v>326</v>
      </c>
      <c r="E175" s="75">
        <v>0.451666</v>
      </c>
    </row>
    <row r="176" spans="2:5" ht="12.75">
      <c r="B176" s="6" t="s">
        <v>789</v>
      </c>
      <c r="C176" s="61" t="s">
        <v>327</v>
      </c>
      <c r="D176" s="62" t="s">
        <v>328</v>
      </c>
      <c r="E176" s="75">
        <v>0.656985</v>
      </c>
    </row>
    <row r="177" spans="2:5" ht="12.75">
      <c r="B177" s="6" t="s">
        <v>784</v>
      </c>
      <c r="C177" s="61" t="s">
        <v>329</v>
      </c>
      <c r="D177" s="62" t="s">
        <v>330</v>
      </c>
      <c r="E177" s="75">
        <v>1.2045109999999999</v>
      </c>
    </row>
    <row r="178" spans="2:5" ht="12.75">
      <c r="B178" s="6" t="s">
        <v>775</v>
      </c>
      <c r="C178" s="61" t="s">
        <v>331</v>
      </c>
      <c r="D178" s="62" t="s">
        <v>332</v>
      </c>
      <c r="E178" s="75">
        <v>1.322891</v>
      </c>
    </row>
    <row r="179" spans="2:5" ht="12.75">
      <c r="B179" s="6" t="s">
        <v>851</v>
      </c>
      <c r="C179" s="61" t="s">
        <v>333</v>
      </c>
      <c r="D179" s="62" t="s">
        <v>334</v>
      </c>
      <c r="E179" s="75">
        <v>1.077493</v>
      </c>
    </row>
    <row r="180" spans="2:5" ht="12.75">
      <c r="B180" s="6" t="s">
        <v>770</v>
      </c>
      <c r="C180" s="61" t="s">
        <v>335</v>
      </c>
      <c r="D180" s="62" t="s">
        <v>336</v>
      </c>
      <c r="E180" s="75">
        <v>0.24655000000000002</v>
      </c>
    </row>
    <row r="181" spans="2:5" ht="12.75">
      <c r="B181" s="6" t="s">
        <v>811</v>
      </c>
      <c r="C181" s="61" t="s">
        <v>124</v>
      </c>
      <c r="D181" s="62" t="s">
        <v>337</v>
      </c>
      <c r="E181" s="75">
        <v>0.9785130000000001</v>
      </c>
    </row>
    <row r="182" spans="2:5" ht="12.75">
      <c r="B182" s="6" t="s">
        <v>772</v>
      </c>
      <c r="C182" s="61" t="s">
        <v>338</v>
      </c>
      <c r="D182" s="62" t="s">
        <v>339</v>
      </c>
      <c r="E182" s="75">
        <v>2.854489</v>
      </c>
    </row>
    <row r="183" spans="2:5" ht="12.75">
      <c r="B183" s="6" t="s">
        <v>843</v>
      </c>
      <c r="C183" s="61" t="s">
        <v>340</v>
      </c>
      <c r="D183" s="62" t="s">
        <v>341</v>
      </c>
      <c r="E183" s="75">
        <v>0.325806</v>
      </c>
    </row>
    <row r="184" spans="2:5" ht="12.75">
      <c r="B184" s="6" t="s">
        <v>852</v>
      </c>
      <c r="C184" s="61" t="s">
        <v>342</v>
      </c>
      <c r="D184" s="62" t="s">
        <v>343</v>
      </c>
      <c r="E184" s="75">
        <v>0.32063200000000003</v>
      </c>
    </row>
    <row r="185" spans="2:5" ht="12.75">
      <c r="B185" s="6" t="s">
        <v>805</v>
      </c>
      <c r="C185" s="61" t="s">
        <v>344</v>
      </c>
      <c r="D185" s="62" t="s">
        <v>1157</v>
      </c>
      <c r="E185" s="75">
        <v>0.72</v>
      </c>
    </row>
    <row r="186" spans="2:5" ht="12.75">
      <c r="B186" s="6" t="s">
        <v>853</v>
      </c>
      <c r="C186" s="61" t="s">
        <v>345</v>
      </c>
      <c r="D186" s="62" t="s">
        <v>346</v>
      </c>
      <c r="E186" s="75">
        <v>0.444242</v>
      </c>
    </row>
    <row r="187" spans="2:5" ht="25.5">
      <c r="B187" s="6" t="s">
        <v>778</v>
      </c>
      <c r="C187" s="61" t="s">
        <v>347</v>
      </c>
      <c r="D187" s="62" t="s">
        <v>152</v>
      </c>
      <c r="E187" s="75">
        <f>0.212248-0.177</f>
        <v>0.035248</v>
      </c>
    </row>
    <row r="188" spans="2:5" ht="12.75">
      <c r="B188" s="64" t="s">
        <v>748</v>
      </c>
      <c r="C188" s="61" t="s">
        <v>348</v>
      </c>
      <c r="D188" s="62" t="s">
        <v>158</v>
      </c>
      <c r="E188" s="76">
        <v>0.29</v>
      </c>
    </row>
    <row r="189" spans="2:5" ht="12.75">
      <c r="B189" s="6" t="s">
        <v>793</v>
      </c>
      <c r="C189" s="61" t="s">
        <v>349</v>
      </c>
      <c r="D189" s="62" t="s">
        <v>350</v>
      </c>
      <c r="E189" s="75">
        <v>2.726284</v>
      </c>
    </row>
    <row r="190" spans="2:5" ht="12.75">
      <c r="B190" s="6" t="s">
        <v>806</v>
      </c>
      <c r="C190" s="61" t="s">
        <v>351</v>
      </c>
      <c r="D190" s="62" t="s">
        <v>352</v>
      </c>
      <c r="E190" s="75">
        <v>0.786586</v>
      </c>
    </row>
    <row r="191" spans="2:5" ht="12.75">
      <c r="B191" s="6" t="s">
        <v>821</v>
      </c>
      <c r="C191" s="61" t="s">
        <v>353</v>
      </c>
      <c r="D191" s="62" t="s">
        <v>840</v>
      </c>
      <c r="E191" s="75">
        <v>2.4579940000000002</v>
      </c>
    </row>
    <row r="192" spans="2:5" ht="12.75">
      <c r="B192" s="6" t="s">
        <v>758</v>
      </c>
      <c r="C192" s="61" t="s">
        <v>353</v>
      </c>
      <c r="D192" s="62" t="s">
        <v>839</v>
      </c>
      <c r="E192" s="75"/>
    </row>
    <row r="193" spans="2:5" ht="12.75">
      <c r="B193" s="6" t="s">
        <v>796</v>
      </c>
      <c r="C193" s="61" t="s">
        <v>354</v>
      </c>
      <c r="D193" s="62" t="s">
        <v>355</v>
      </c>
      <c r="E193" s="75">
        <v>0.736749</v>
      </c>
    </row>
    <row r="194" spans="2:5" ht="12.75">
      <c r="B194" s="6" t="s">
        <v>844</v>
      </c>
      <c r="C194" s="61" t="s">
        <v>356</v>
      </c>
      <c r="D194" s="62" t="s">
        <v>1142</v>
      </c>
      <c r="E194" s="75">
        <v>1.8147650000000002</v>
      </c>
    </row>
    <row r="195" spans="2:5" ht="12.75">
      <c r="B195" s="6" t="s">
        <v>833</v>
      </c>
      <c r="C195" s="61" t="s">
        <v>357</v>
      </c>
      <c r="D195" s="62" t="s">
        <v>358</v>
      </c>
      <c r="E195" s="75">
        <v>0.841919</v>
      </c>
    </row>
    <row r="196" spans="2:5" ht="12.75">
      <c r="B196" s="6" t="s">
        <v>744</v>
      </c>
      <c r="C196" s="61" t="s">
        <v>359</v>
      </c>
      <c r="D196" s="62" t="s">
        <v>724</v>
      </c>
      <c r="E196" s="75">
        <v>1.607853</v>
      </c>
    </row>
    <row r="197" spans="2:5" ht="12.75">
      <c r="B197" s="6" t="s">
        <v>759</v>
      </c>
      <c r="C197" s="61" t="s">
        <v>360</v>
      </c>
      <c r="D197" s="62" t="s">
        <v>361</v>
      </c>
      <c r="E197" s="75">
        <v>1.040471</v>
      </c>
    </row>
    <row r="198" spans="2:5" ht="12.75">
      <c r="B198" s="6" t="s">
        <v>847</v>
      </c>
      <c r="C198" s="61" t="s">
        <v>362</v>
      </c>
      <c r="D198" s="62" t="s">
        <v>363</v>
      </c>
      <c r="E198" s="75">
        <v>0.889839</v>
      </c>
    </row>
    <row r="199" spans="2:5" ht="25.5">
      <c r="B199" s="6" t="s">
        <v>854</v>
      </c>
      <c r="C199" s="61" t="s">
        <v>364</v>
      </c>
      <c r="D199" s="62" t="s">
        <v>18</v>
      </c>
      <c r="E199" s="75">
        <v>2.546859</v>
      </c>
    </row>
    <row r="200" spans="2:5" ht="12.75">
      <c r="B200" s="6" t="s">
        <v>771</v>
      </c>
      <c r="C200" s="61" t="s">
        <v>365</v>
      </c>
      <c r="D200" s="62" t="s">
        <v>1106</v>
      </c>
      <c r="E200" s="75">
        <f>0.658233-0.15</f>
        <v>0.5082329999999999</v>
      </c>
    </row>
    <row r="201" spans="2:5" ht="12.75">
      <c r="B201" s="6" t="s">
        <v>832</v>
      </c>
      <c r="C201" s="61" t="s">
        <v>366</v>
      </c>
      <c r="D201" s="62" t="s">
        <v>1114</v>
      </c>
      <c r="E201" s="75">
        <v>0.241332</v>
      </c>
    </row>
    <row r="202" spans="2:5" ht="12.75">
      <c r="B202" s="6" t="s">
        <v>824</v>
      </c>
      <c r="C202" s="61" t="s">
        <v>367</v>
      </c>
      <c r="D202" s="62" t="s">
        <v>1115</v>
      </c>
      <c r="E202" s="75">
        <v>0.972487</v>
      </c>
    </row>
    <row r="203" spans="2:5" ht="12.75">
      <c r="B203" s="6" t="s">
        <v>816</v>
      </c>
      <c r="C203" s="61" t="s">
        <v>368</v>
      </c>
      <c r="D203" s="62" t="s">
        <v>369</v>
      </c>
      <c r="E203" s="75">
        <v>1.0378900000000002</v>
      </c>
    </row>
    <row r="204" spans="2:5" ht="12.75">
      <c r="B204" s="6" t="s">
        <v>855</v>
      </c>
      <c r="C204" s="61" t="s">
        <v>370</v>
      </c>
      <c r="D204" s="62" t="s">
        <v>371</v>
      </c>
      <c r="E204" s="75">
        <v>0.9404969999999999</v>
      </c>
    </row>
    <row r="205" spans="2:5" ht="12.75">
      <c r="B205" s="6" t="s">
        <v>816</v>
      </c>
      <c r="C205" s="61" t="s">
        <v>372</v>
      </c>
      <c r="D205" s="62" t="s">
        <v>373</v>
      </c>
      <c r="E205" s="75">
        <v>0.718275</v>
      </c>
    </row>
    <row r="206" spans="2:5" ht="12.75">
      <c r="B206" s="6" t="s">
        <v>807</v>
      </c>
      <c r="C206" s="61" t="s">
        <v>374</v>
      </c>
      <c r="D206" s="62" t="s">
        <v>375</v>
      </c>
      <c r="E206" s="75">
        <v>0.574682</v>
      </c>
    </row>
    <row r="207" spans="2:5" ht="12.75">
      <c r="B207" s="6" t="s">
        <v>801</v>
      </c>
      <c r="C207" s="61" t="s">
        <v>376</v>
      </c>
      <c r="D207" s="62" t="s">
        <v>377</v>
      </c>
      <c r="E207" s="75">
        <v>0.854472</v>
      </c>
    </row>
    <row r="208" spans="2:5" ht="12.75">
      <c r="B208" s="6" t="s">
        <v>831</v>
      </c>
      <c r="C208" s="61" t="s">
        <v>378</v>
      </c>
      <c r="D208" s="62" t="s">
        <v>161</v>
      </c>
      <c r="E208" s="75">
        <v>1.573561</v>
      </c>
    </row>
    <row r="209" spans="2:5" ht="12.75">
      <c r="B209" s="6" t="s">
        <v>856</v>
      </c>
      <c r="C209" s="61" t="s">
        <v>379</v>
      </c>
      <c r="D209" s="62" t="s">
        <v>121</v>
      </c>
      <c r="E209" s="75">
        <v>0.21</v>
      </c>
    </row>
    <row r="210" spans="2:5" ht="25.5">
      <c r="B210" s="6" t="s">
        <v>796</v>
      </c>
      <c r="C210" s="61" t="s">
        <v>380</v>
      </c>
      <c r="D210" s="62" t="s">
        <v>137</v>
      </c>
      <c r="E210" s="75">
        <v>0.176353</v>
      </c>
    </row>
    <row r="211" spans="2:5" ht="25.5">
      <c r="B211" s="6" t="s">
        <v>815</v>
      </c>
      <c r="C211" s="61" t="s">
        <v>381</v>
      </c>
      <c r="D211" s="62" t="s">
        <v>45</v>
      </c>
      <c r="E211" s="75">
        <v>3.39</v>
      </c>
    </row>
    <row r="212" spans="2:5" ht="12.75">
      <c r="B212" s="6" t="s">
        <v>819</v>
      </c>
      <c r="C212" s="61" t="s">
        <v>382</v>
      </c>
      <c r="D212" s="62" t="s">
        <v>383</v>
      </c>
      <c r="E212" s="75">
        <v>0.657256</v>
      </c>
    </row>
    <row r="213" spans="2:5" ht="12.75">
      <c r="B213" s="6" t="s">
        <v>857</v>
      </c>
      <c r="C213" s="61" t="s">
        <v>384</v>
      </c>
      <c r="D213" s="62" t="s">
        <v>385</v>
      </c>
      <c r="E213" s="75">
        <v>0.548741</v>
      </c>
    </row>
    <row r="214" spans="2:5" ht="12.75">
      <c r="B214" s="6" t="s">
        <v>858</v>
      </c>
      <c r="C214" s="61" t="s">
        <v>386</v>
      </c>
      <c r="D214" s="62" t="s">
        <v>725</v>
      </c>
      <c r="E214" s="75">
        <v>0.349254</v>
      </c>
    </row>
    <row r="215" spans="2:5" ht="12.75">
      <c r="B215" s="6" t="s">
        <v>745</v>
      </c>
      <c r="C215" s="61" t="s">
        <v>387</v>
      </c>
      <c r="D215" s="62" t="s">
        <v>1124</v>
      </c>
      <c r="E215" s="75">
        <v>0.984318</v>
      </c>
    </row>
    <row r="216" spans="2:5" ht="12.75">
      <c r="B216" s="6" t="s">
        <v>853</v>
      </c>
      <c r="C216" s="61" t="s">
        <v>388</v>
      </c>
      <c r="D216" s="62" t="s">
        <v>389</v>
      </c>
      <c r="E216" s="75">
        <v>0.377447</v>
      </c>
    </row>
    <row r="217" spans="2:5" ht="25.5">
      <c r="B217" s="6" t="s">
        <v>780</v>
      </c>
      <c r="C217" s="61" t="s">
        <v>390</v>
      </c>
      <c r="D217" s="62" t="s">
        <v>1147</v>
      </c>
      <c r="E217" s="75">
        <v>0.640768</v>
      </c>
    </row>
    <row r="218" spans="2:5" ht="12.75">
      <c r="B218" s="6" t="s">
        <v>842</v>
      </c>
      <c r="C218" s="61" t="s">
        <v>391</v>
      </c>
      <c r="D218" s="62" t="s">
        <v>392</v>
      </c>
      <c r="E218" s="75">
        <v>1.818</v>
      </c>
    </row>
    <row r="219" spans="2:5" ht="12.75">
      <c r="B219" s="6" t="s">
        <v>807</v>
      </c>
      <c r="C219" s="61" t="s">
        <v>393</v>
      </c>
      <c r="D219" s="62" t="s">
        <v>394</v>
      </c>
      <c r="E219" s="75">
        <v>0.673971</v>
      </c>
    </row>
    <row r="220" spans="2:5" ht="25.5">
      <c r="B220" s="6" t="s">
        <v>778</v>
      </c>
      <c r="C220" s="61" t="s">
        <v>395</v>
      </c>
      <c r="D220" s="62" t="s">
        <v>153</v>
      </c>
      <c r="E220" s="75">
        <f>1.049782-0.23</f>
        <v>0.819782</v>
      </c>
    </row>
    <row r="221" spans="2:5" ht="12.75">
      <c r="B221" s="6" t="s">
        <v>821</v>
      </c>
      <c r="C221" s="61" t="s">
        <v>396</v>
      </c>
      <c r="D221" s="62" t="s">
        <v>138</v>
      </c>
      <c r="E221" s="75">
        <v>0.609472</v>
      </c>
    </row>
    <row r="222" spans="2:5" ht="12.75">
      <c r="B222" s="6" t="s">
        <v>800</v>
      </c>
      <c r="C222" s="61" t="s">
        <v>165</v>
      </c>
      <c r="D222" s="62"/>
      <c r="E222" s="75">
        <v>0.24</v>
      </c>
    </row>
    <row r="223" spans="2:5" ht="12.75">
      <c r="B223" s="6" t="s">
        <v>778</v>
      </c>
      <c r="C223" s="61" t="s">
        <v>398</v>
      </c>
      <c r="D223" s="62" t="s">
        <v>399</v>
      </c>
      <c r="E223" s="75">
        <v>0.637019</v>
      </c>
    </row>
    <row r="224" spans="2:5" ht="12.75">
      <c r="B224" s="6" t="s">
        <v>859</v>
      </c>
      <c r="C224" s="61" t="s">
        <v>400</v>
      </c>
      <c r="D224" s="62" t="s">
        <v>401</v>
      </c>
      <c r="E224" s="75">
        <v>0.9798579999999999</v>
      </c>
    </row>
    <row r="225" spans="2:5" ht="12.75">
      <c r="B225" s="6" t="s">
        <v>841</v>
      </c>
      <c r="C225" s="61" t="s">
        <v>402</v>
      </c>
      <c r="D225" s="62" t="s">
        <v>139</v>
      </c>
      <c r="E225" s="75">
        <v>0.7847329999999999</v>
      </c>
    </row>
    <row r="226" spans="2:5" ht="12.75">
      <c r="B226" s="6" t="s">
        <v>812</v>
      </c>
      <c r="C226" s="61" t="s">
        <v>403</v>
      </c>
      <c r="D226" s="62" t="s">
        <v>726</v>
      </c>
      <c r="E226" s="75">
        <v>1.597387</v>
      </c>
    </row>
    <row r="227" spans="2:5" ht="12.75">
      <c r="B227" s="6" t="s">
        <v>847</v>
      </c>
      <c r="C227" s="61" t="s">
        <v>404</v>
      </c>
      <c r="D227" s="62" t="s">
        <v>405</v>
      </c>
      <c r="E227" s="75">
        <v>1.588487</v>
      </c>
    </row>
    <row r="228" spans="2:5" ht="12.75">
      <c r="B228" s="6" t="s">
        <v>763</v>
      </c>
      <c r="C228" s="61" t="s">
        <v>406</v>
      </c>
      <c r="D228" s="62" t="s">
        <v>1116</v>
      </c>
      <c r="E228" s="75">
        <v>3.198685</v>
      </c>
    </row>
    <row r="229" spans="2:5" ht="25.5">
      <c r="B229" s="64" t="s">
        <v>748</v>
      </c>
      <c r="C229" s="61" t="s">
        <v>407</v>
      </c>
      <c r="D229" s="62" t="s">
        <v>17</v>
      </c>
      <c r="E229" s="55">
        <f>1.19-0.474</f>
        <v>0.716</v>
      </c>
    </row>
    <row r="230" spans="2:5" ht="25.5">
      <c r="B230" s="6" t="s">
        <v>802</v>
      </c>
      <c r="C230" s="61" t="s">
        <v>408</v>
      </c>
      <c r="D230" s="62" t="s">
        <v>154</v>
      </c>
      <c r="E230" s="75">
        <f>3.72-0.394</f>
        <v>3.326</v>
      </c>
    </row>
    <row r="231" spans="2:5" ht="12.75">
      <c r="B231" s="6" t="s">
        <v>765</v>
      </c>
      <c r="C231" s="61" t="s">
        <v>100</v>
      </c>
      <c r="D231" s="62" t="s">
        <v>16</v>
      </c>
      <c r="E231" s="75">
        <v>1.668711</v>
      </c>
    </row>
    <row r="232" spans="2:5" ht="12.75">
      <c r="B232" s="6" t="s">
        <v>816</v>
      </c>
      <c r="C232" s="61" t="s">
        <v>409</v>
      </c>
      <c r="D232" s="62" t="s">
        <v>410</v>
      </c>
      <c r="E232" s="75">
        <v>0.260606</v>
      </c>
    </row>
    <row r="233" spans="2:5" ht="12.75">
      <c r="B233" s="6" t="s">
        <v>860</v>
      </c>
      <c r="C233" s="61" t="s">
        <v>411</v>
      </c>
      <c r="D233" s="62" t="s">
        <v>15</v>
      </c>
      <c r="E233" s="75">
        <v>4.2</v>
      </c>
    </row>
    <row r="234" spans="2:5" ht="25.5">
      <c r="B234" s="6" t="s">
        <v>747</v>
      </c>
      <c r="C234" s="61" t="s">
        <v>412</v>
      </c>
      <c r="D234" s="62" t="s">
        <v>159</v>
      </c>
      <c r="E234" s="75">
        <v>0.758908</v>
      </c>
    </row>
    <row r="235" spans="2:5" ht="12.75">
      <c r="B235" s="6" t="s">
        <v>789</v>
      </c>
      <c r="C235" s="61" t="s">
        <v>416</v>
      </c>
      <c r="D235" s="62" t="s">
        <v>14</v>
      </c>
      <c r="E235" s="75">
        <v>0.31832499999999997</v>
      </c>
    </row>
    <row r="236" spans="2:5" ht="25.5">
      <c r="B236" s="6" t="s">
        <v>763</v>
      </c>
      <c r="C236" s="61" t="s">
        <v>417</v>
      </c>
      <c r="D236" s="62" t="s">
        <v>13</v>
      </c>
      <c r="E236" s="75">
        <f>2.657745-0.12</f>
        <v>2.5377449999999997</v>
      </c>
    </row>
    <row r="237" spans="2:5" ht="12.75">
      <c r="B237" s="6" t="s">
        <v>822</v>
      </c>
      <c r="C237" s="61" t="s">
        <v>418</v>
      </c>
      <c r="D237" s="62" t="s">
        <v>143</v>
      </c>
      <c r="E237" s="75">
        <v>0.906949</v>
      </c>
    </row>
    <row r="238" spans="2:5" ht="12.75">
      <c r="B238" s="6" t="s">
        <v>861</v>
      </c>
      <c r="C238" s="61" t="s">
        <v>419</v>
      </c>
      <c r="D238" s="62" t="s">
        <v>1125</v>
      </c>
      <c r="E238" s="75">
        <v>1.222844</v>
      </c>
    </row>
    <row r="239" spans="2:5" ht="12.75">
      <c r="B239" s="6" t="s">
        <v>759</v>
      </c>
      <c r="C239" s="61" t="s">
        <v>420</v>
      </c>
      <c r="D239" s="62" t="s">
        <v>421</v>
      </c>
      <c r="E239" s="75">
        <v>0.43785700000000005</v>
      </c>
    </row>
    <row r="240" spans="2:5" ht="12.75">
      <c r="B240" s="6" t="s">
        <v>857</v>
      </c>
      <c r="C240" s="61" t="s">
        <v>422</v>
      </c>
      <c r="D240" s="62" t="s">
        <v>727</v>
      </c>
      <c r="E240" s="75">
        <v>0.438817</v>
      </c>
    </row>
    <row r="241" spans="2:5" ht="12.75">
      <c r="B241" s="6" t="s">
        <v>780</v>
      </c>
      <c r="C241" s="61" t="s">
        <v>423</v>
      </c>
      <c r="D241" s="62" t="s">
        <v>424</v>
      </c>
      <c r="E241" s="75">
        <v>0.128994</v>
      </c>
    </row>
    <row r="242" spans="2:5" ht="12.75">
      <c r="B242" s="6" t="s">
        <v>759</v>
      </c>
      <c r="C242" s="61" t="s">
        <v>425</v>
      </c>
      <c r="D242" s="62" t="s">
        <v>426</v>
      </c>
      <c r="E242" s="75">
        <v>0.59648</v>
      </c>
    </row>
    <row r="243" spans="2:5" ht="12.75">
      <c r="B243" s="6" t="s">
        <v>772</v>
      </c>
      <c r="C243" s="61" t="s">
        <v>427</v>
      </c>
      <c r="D243" s="62" t="s">
        <v>428</v>
      </c>
      <c r="E243" s="75">
        <v>0.670106</v>
      </c>
    </row>
    <row r="244" spans="2:5" ht="12.75">
      <c r="B244" s="6" t="s">
        <v>810</v>
      </c>
      <c r="C244" s="61" t="s">
        <v>429</v>
      </c>
      <c r="D244" s="62" t="s">
        <v>430</v>
      </c>
      <c r="E244" s="75">
        <v>0.851819</v>
      </c>
    </row>
    <row r="245" spans="2:5" ht="12.75">
      <c r="B245" s="6" t="s">
        <v>816</v>
      </c>
      <c r="C245" s="61" t="s">
        <v>431</v>
      </c>
      <c r="D245" s="62" t="s">
        <v>728</v>
      </c>
      <c r="E245" s="75">
        <v>0.7012619999999999</v>
      </c>
    </row>
    <row r="246" spans="2:5" ht="12.75">
      <c r="B246" s="6" t="s">
        <v>824</v>
      </c>
      <c r="C246" s="61" t="s">
        <v>432</v>
      </c>
      <c r="D246" s="62" t="s">
        <v>1117</v>
      </c>
      <c r="E246" s="75">
        <v>0.37788</v>
      </c>
    </row>
    <row r="247" spans="2:5" ht="12.75">
      <c r="B247" s="6" t="s">
        <v>806</v>
      </c>
      <c r="C247" s="61" t="s">
        <v>433</v>
      </c>
      <c r="D247" s="62" t="s">
        <v>434</v>
      </c>
      <c r="E247" s="75">
        <v>0.211311</v>
      </c>
    </row>
    <row r="248" spans="2:5" ht="12.75">
      <c r="B248" s="64" t="s">
        <v>748</v>
      </c>
      <c r="C248" s="61" t="s">
        <v>435</v>
      </c>
      <c r="D248" s="6"/>
      <c r="E248" s="76">
        <v>0.8</v>
      </c>
    </row>
    <row r="249" spans="2:5" ht="12.75">
      <c r="B249" s="6" t="s">
        <v>795</v>
      </c>
      <c r="C249" s="61" t="s">
        <v>436</v>
      </c>
      <c r="D249" s="62" t="s">
        <v>437</v>
      </c>
      <c r="E249" s="75">
        <v>0.067293</v>
      </c>
    </row>
    <row r="250" spans="2:5" ht="12.75">
      <c r="B250" s="6" t="s">
        <v>853</v>
      </c>
      <c r="C250" s="61" t="s">
        <v>438</v>
      </c>
      <c r="D250" s="62" t="s">
        <v>145</v>
      </c>
      <c r="E250" s="75">
        <v>0.148915</v>
      </c>
    </row>
    <row r="251" spans="2:5" ht="12.75">
      <c r="B251" s="6" t="s">
        <v>857</v>
      </c>
      <c r="C251" s="61" t="s">
        <v>439</v>
      </c>
      <c r="D251" s="62" t="s">
        <v>1126</v>
      </c>
      <c r="E251" s="75">
        <v>0.974469</v>
      </c>
    </row>
    <row r="252" spans="2:5" ht="12.75">
      <c r="B252" s="6" t="s">
        <v>770</v>
      </c>
      <c r="C252" s="61" t="s">
        <v>440</v>
      </c>
      <c r="D252" s="62" t="s">
        <v>441</v>
      </c>
      <c r="E252" s="75">
        <v>0.165465</v>
      </c>
    </row>
    <row r="253" spans="2:5" ht="12.75">
      <c r="B253" s="6" t="s">
        <v>805</v>
      </c>
      <c r="C253" s="61" t="s">
        <v>442</v>
      </c>
      <c r="D253" s="62" t="s">
        <v>144</v>
      </c>
      <c r="E253" s="75">
        <v>2.3996269999999997</v>
      </c>
    </row>
    <row r="254" spans="2:5" ht="12.75">
      <c r="B254" s="6" t="s">
        <v>821</v>
      </c>
      <c r="C254" s="61" t="s">
        <v>443</v>
      </c>
      <c r="D254" s="62" t="s">
        <v>140</v>
      </c>
      <c r="E254" s="75">
        <v>0.52</v>
      </c>
    </row>
    <row r="255" spans="2:5" ht="12.75">
      <c r="B255" s="6" t="s">
        <v>855</v>
      </c>
      <c r="C255" s="61" t="s">
        <v>443</v>
      </c>
      <c r="D255" s="62" t="s">
        <v>141</v>
      </c>
      <c r="E255" s="75">
        <v>0.55</v>
      </c>
    </row>
    <row r="256" spans="2:5" ht="25.5">
      <c r="B256" s="6" t="s">
        <v>845</v>
      </c>
      <c r="C256" s="61" t="s">
        <v>444</v>
      </c>
      <c r="D256" s="62" t="s">
        <v>1127</v>
      </c>
      <c r="E256" s="75">
        <f>1.836017-0.03</f>
        <v>1.806017</v>
      </c>
    </row>
    <row r="257" spans="2:5" ht="12.75">
      <c r="B257" s="6" t="s">
        <v>846</v>
      </c>
      <c r="C257" s="61" t="s">
        <v>445</v>
      </c>
      <c r="D257" s="62" t="s">
        <v>446</v>
      </c>
      <c r="E257" s="75">
        <v>0.46073899999999995</v>
      </c>
    </row>
    <row r="258" spans="2:5" ht="12.75">
      <c r="B258" s="6" t="s">
        <v>766</v>
      </c>
      <c r="C258" s="61" t="s">
        <v>447</v>
      </c>
      <c r="D258" s="62" t="s">
        <v>12</v>
      </c>
      <c r="E258" s="75">
        <v>0.764316</v>
      </c>
    </row>
    <row r="259" spans="2:5" ht="12.75">
      <c r="B259" s="6" t="s">
        <v>804</v>
      </c>
      <c r="C259" s="61" t="s">
        <v>448</v>
      </c>
      <c r="D259" s="62" t="s">
        <v>449</v>
      </c>
      <c r="E259" s="75">
        <v>0.757743</v>
      </c>
    </row>
    <row r="260" spans="2:5" ht="12.75">
      <c r="B260" s="6" t="s">
        <v>862</v>
      </c>
      <c r="C260" s="61" t="s">
        <v>450</v>
      </c>
      <c r="D260" s="62" t="s">
        <v>1103</v>
      </c>
      <c r="E260" s="75">
        <v>2.036251</v>
      </c>
    </row>
    <row r="261" spans="2:5" ht="12.75">
      <c r="B261" s="6" t="s">
        <v>809</v>
      </c>
      <c r="C261" s="61" t="s">
        <v>451</v>
      </c>
      <c r="D261" s="62" t="s">
        <v>125</v>
      </c>
      <c r="E261" s="75">
        <v>1.33782</v>
      </c>
    </row>
    <row r="262" spans="2:5" ht="12.75">
      <c r="B262" s="6" t="s">
        <v>853</v>
      </c>
      <c r="C262" s="61" t="s">
        <v>452</v>
      </c>
      <c r="D262" s="62" t="s">
        <v>146</v>
      </c>
      <c r="E262" s="75">
        <v>0.17693299999999998</v>
      </c>
    </row>
    <row r="263" spans="2:5" ht="12.75">
      <c r="B263" s="6" t="s">
        <v>755</v>
      </c>
      <c r="C263" s="61" t="s">
        <v>453</v>
      </c>
      <c r="D263" s="62" t="s">
        <v>454</v>
      </c>
      <c r="E263" s="75">
        <v>1.953423</v>
      </c>
    </row>
    <row r="264" spans="2:5" ht="12.75">
      <c r="B264" s="6" t="s">
        <v>816</v>
      </c>
      <c r="C264" s="61" t="s">
        <v>455</v>
      </c>
      <c r="D264" s="62" t="s">
        <v>1118</v>
      </c>
      <c r="E264" s="75">
        <v>1.4138979999999999</v>
      </c>
    </row>
    <row r="265" spans="2:5" ht="12.75">
      <c r="B265" s="6" t="s">
        <v>824</v>
      </c>
      <c r="C265" s="61" t="s">
        <v>456</v>
      </c>
      <c r="D265" s="62" t="s">
        <v>729</v>
      </c>
      <c r="E265" s="75">
        <v>0.237315</v>
      </c>
    </row>
    <row r="266" spans="2:5" ht="12.75">
      <c r="B266" s="6" t="s">
        <v>759</v>
      </c>
      <c r="C266" s="61" t="s">
        <v>457</v>
      </c>
      <c r="D266" s="62" t="s">
        <v>458</v>
      </c>
      <c r="E266" s="75">
        <v>1.022683</v>
      </c>
    </row>
    <row r="267" spans="2:5" ht="25.5">
      <c r="B267" s="6" t="s">
        <v>807</v>
      </c>
      <c r="C267" s="61" t="s">
        <v>459</v>
      </c>
      <c r="D267" s="62" t="s">
        <v>163</v>
      </c>
      <c r="E267" s="75">
        <v>0.414845</v>
      </c>
    </row>
    <row r="268" spans="2:5" ht="12.75">
      <c r="B268" s="6" t="s">
        <v>810</v>
      </c>
      <c r="C268" s="61" t="s">
        <v>460</v>
      </c>
      <c r="D268" s="62" t="s">
        <v>461</v>
      </c>
      <c r="E268" s="75">
        <v>2.316757</v>
      </c>
    </row>
    <row r="269" spans="2:5" ht="12.75">
      <c r="B269" s="6" t="s">
        <v>860</v>
      </c>
      <c r="C269" s="61" t="s">
        <v>462</v>
      </c>
      <c r="D269" s="62" t="s">
        <v>11</v>
      </c>
      <c r="E269" s="75">
        <v>0.7948099999999999</v>
      </c>
    </row>
    <row r="270" spans="2:5" ht="12.75">
      <c r="B270" s="6" t="s">
        <v>800</v>
      </c>
      <c r="C270" s="61" t="s">
        <v>463</v>
      </c>
      <c r="D270" s="62" t="s">
        <v>464</v>
      </c>
      <c r="E270" s="75">
        <v>0.639726</v>
      </c>
    </row>
    <row r="271" spans="2:5" ht="12.75">
      <c r="B271" s="6" t="s">
        <v>756</v>
      </c>
      <c r="C271" s="61" t="s">
        <v>465</v>
      </c>
      <c r="D271" s="62" t="s">
        <v>466</v>
      </c>
      <c r="E271" s="75">
        <v>0.5164249999999999</v>
      </c>
    </row>
    <row r="272" spans="2:5" ht="12.75">
      <c r="B272" s="6" t="s">
        <v>765</v>
      </c>
      <c r="C272" s="61" t="s">
        <v>467</v>
      </c>
      <c r="D272" s="62" t="s">
        <v>468</v>
      </c>
      <c r="E272" s="75">
        <v>0.6375299999999999</v>
      </c>
    </row>
    <row r="273" spans="2:5" ht="12.75">
      <c r="B273" s="6" t="s">
        <v>802</v>
      </c>
      <c r="C273" s="61" t="s">
        <v>469</v>
      </c>
      <c r="D273" s="62" t="s">
        <v>101</v>
      </c>
      <c r="E273" s="75">
        <v>1.623188</v>
      </c>
    </row>
    <row r="274" spans="2:5" ht="12.75">
      <c r="B274" s="6" t="s">
        <v>806</v>
      </c>
      <c r="C274" s="61" t="s">
        <v>470</v>
      </c>
      <c r="D274" s="62" t="s">
        <v>471</v>
      </c>
      <c r="E274" s="75">
        <v>1.533902</v>
      </c>
    </row>
    <row r="275" spans="2:5" ht="12.75">
      <c r="B275" s="6" t="s">
        <v>846</v>
      </c>
      <c r="C275" s="61" t="s">
        <v>472</v>
      </c>
      <c r="D275" s="62" t="s">
        <v>324</v>
      </c>
      <c r="E275" s="75">
        <v>0.736457</v>
      </c>
    </row>
    <row r="276" spans="2:5" ht="12.75">
      <c r="B276" s="6" t="s">
        <v>793</v>
      </c>
      <c r="C276" s="61" t="s">
        <v>473</v>
      </c>
      <c r="D276" s="62" t="s">
        <v>474</v>
      </c>
      <c r="E276" s="75">
        <v>0.284479</v>
      </c>
    </row>
    <row r="277" spans="2:5" ht="12.75">
      <c r="B277" s="6" t="s">
        <v>801</v>
      </c>
      <c r="C277" s="61" t="s">
        <v>475</v>
      </c>
      <c r="D277" s="62" t="s">
        <v>476</v>
      </c>
      <c r="E277" s="75">
        <v>1.6185180000000001</v>
      </c>
    </row>
    <row r="278" spans="2:5" ht="12.75">
      <c r="B278" s="6" t="s">
        <v>794</v>
      </c>
      <c r="C278" s="61" t="s">
        <v>477</v>
      </c>
      <c r="D278" s="62" t="s">
        <v>478</v>
      </c>
      <c r="E278" s="75">
        <v>1.084072</v>
      </c>
    </row>
    <row r="279" spans="2:5" ht="12.75">
      <c r="B279" s="6" t="s">
        <v>863</v>
      </c>
      <c r="C279" s="61" t="s">
        <v>479</v>
      </c>
      <c r="D279" s="62" t="s">
        <v>480</v>
      </c>
      <c r="E279" s="75">
        <v>0.5547519999999999</v>
      </c>
    </row>
    <row r="280" spans="2:5" ht="12.75">
      <c r="B280" s="6" t="s">
        <v>795</v>
      </c>
      <c r="C280" s="61" t="s">
        <v>481</v>
      </c>
      <c r="D280" s="62" t="s">
        <v>1143</v>
      </c>
      <c r="E280" s="75">
        <v>1.013678</v>
      </c>
    </row>
    <row r="281" spans="2:5" ht="12.75">
      <c r="B281" s="6" t="s">
        <v>843</v>
      </c>
      <c r="C281" s="61" t="s">
        <v>482</v>
      </c>
      <c r="D281" s="62" t="s">
        <v>1138</v>
      </c>
      <c r="E281" s="75">
        <v>1.1160940000000001</v>
      </c>
    </row>
    <row r="282" spans="2:5" ht="12.75">
      <c r="B282" s="6" t="s">
        <v>857</v>
      </c>
      <c r="C282" s="61" t="s">
        <v>483</v>
      </c>
      <c r="D282" s="62" t="s">
        <v>222</v>
      </c>
      <c r="E282" s="75">
        <v>0.5286649999999999</v>
      </c>
    </row>
    <row r="283" spans="2:5" ht="12.75">
      <c r="B283" s="6" t="s">
        <v>800</v>
      </c>
      <c r="C283" s="61" t="s">
        <v>484</v>
      </c>
      <c r="D283" s="62" t="s">
        <v>164</v>
      </c>
      <c r="E283" s="75">
        <v>0.22</v>
      </c>
    </row>
    <row r="284" spans="2:5" ht="12.75">
      <c r="B284" s="6" t="s">
        <v>770</v>
      </c>
      <c r="C284" s="61" t="s">
        <v>485</v>
      </c>
      <c r="D284" s="62" t="s">
        <v>486</v>
      </c>
      <c r="E284" s="75">
        <v>0.864853</v>
      </c>
    </row>
    <row r="285" spans="2:5" ht="12.75">
      <c r="B285" s="64" t="s">
        <v>748</v>
      </c>
      <c r="C285" s="61" t="s">
        <v>487</v>
      </c>
      <c r="D285" s="62" t="s">
        <v>1137</v>
      </c>
      <c r="E285" s="76">
        <v>3.53</v>
      </c>
    </row>
    <row r="286" spans="2:5" ht="12.75">
      <c r="B286" s="6" t="s">
        <v>864</v>
      </c>
      <c r="C286" s="61" t="s">
        <v>488</v>
      </c>
      <c r="D286" s="62" t="s">
        <v>489</v>
      </c>
      <c r="E286" s="75">
        <v>1.0765630000000002</v>
      </c>
    </row>
    <row r="287" spans="2:5" ht="12.75">
      <c r="B287" s="6" t="s">
        <v>800</v>
      </c>
      <c r="C287" s="61" t="s">
        <v>490</v>
      </c>
      <c r="D287" s="62" t="s">
        <v>491</v>
      </c>
      <c r="E287" s="75">
        <v>0.27</v>
      </c>
    </row>
    <row r="288" spans="2:5" ht="12.75">
      <c r="B288" s="6" t="s">
        <v>749</v>
      </c>
      <c r="C288" s="61" t="s">
        <v>492</v>
      </c>
      <c r="D288" s="62" t="s">
        <v>1136</v>
      </c>
      <c r="E288" s="75">
        <v>1.491257</v>
      </c>
    </row>
    <row r="289" spans="2:5" ht="12.75">
      <c r="B289" s="6" t="s">
        <v>863</v>
      </c>
      <c r="C289" s="61" t="s">
        <v>493</v>
      </c>
      <c r="D289" s="62" t="s">
        <v>1135</v>
      </c>
      <c r="E289" s="75">
        <v>0.38356999999999997</v>
      </c>
    </row>
    <row r="290" spans="2:5" ht="12.75">
      <c r="B290" s="6" t="s">
        <v>764</v>
      </c>
      <c r="C290" s="61" t="s">
        <v>494</v>
      </c>
      <c r="D290" s="62" t="s">
        <v>1134</v>
      </c>
      <c r="E290" s="75">
        <v>0.479856</v>
      </c>
    </row>
    <row r="291" spans="2:5" ht="12.75">
      <c r="B291" s="6" t="s">
        <v>794</v>
      </c>
      <c r="C291" s="61" t="s">
        <v>495</v>
      </c>
      <c r="D291" s="62" t="s">
        <v>1133</v>
      </c>
      <c r="E291" s="75">
        <v>0.13521799999999998</v>
      </c>
    </row>
    <row r="292" spans="2:5" ht="12.75">
      <c r="B292" s="6" t="s">
        <v>761</v>
      </c>
      <c r="C292" s="61" t="s">
        <v>496</v>
      </c>
      <c r="D292" s="62" t="s">
        <v>1132</v>
      </c>
      <c r="E292" s="75">
        <v>0.438913</v>
      </c>
    </row>
    <row r="293" spans="2:5" ht="12.75">
      <c r="B293" s="6" t="s">
        <v>841</v>
      </c>
      <c r="C293" s="61" t="s">
        <v>1148</v>
      </c>
      <c r="D293" s="62" t="s">
        <v>1131</v>
      </c>
      <c r="E293" s="75">
        <v>6.686062</v>
      </c>
    </row>
    <row r="294" spans="2:5" ht="12.75">
      <c r="B294" s="6" t="s">
        <v>781</v>
      </c>
      <c r="C294" s="61" t="s">
        <v>1151</v>
      </c>
      <c r="D294" s="62" t="s">
        <v>1130</v>
      </c>
      <c r="E294" s="75">
        <v>6.713765</v>
      </c>
    </row>
    <row r="295" spans="2:5" ht="12.75">
      <c r="B295" s="6" t="s">
        <v>806</v>
      </c>
      <c r="C295" s="61" t="s">
        <v>497</v>
      </c>
      <c r="D295" s="62" t="s">
        <v>1129</v>
      </c>
      <c r="E295" s="75">
        <v>1.152167</v>
      </c>
    </row>
    <row r="296" spans="2:5" ht="12.75">
      <c r="B296" s="6" t="s">
        <v>812</v>
      </c>
      <c r="C296" s="61" t="s">
        <v>498</v>
      </c>
      <c r="D296" s="62" t="s">
        <v>217</v>
      </c>
      <c r="E296" s="75">
        <v>0.701183</v>
      </c>
    </row>
    <row r="297" spans="2:5" ht="12.75">
      <c r="B297" s="6" t="s">
        <v>825</v>
      </c>
      <c r="C297" s="61" t="s">
        <v>499</v>
      </c>
      <c r="D297" s="62" t="s">
        <v>1128</v>
      </c>
      <c r="E297" s="75">
        <v>0.115983</v>
      </c>
    </row>
    <row r="298" spans="2:5" ht="12.75">
      <c r="B298" s="6" t="s">
        <v>865</v>
      </c>
      <c r="C298" s="61" t="s">
        <v>500</v>
      </c>
      <c r="D298" s="62" t="s">
        <v>1139</v>
      </c>
      <c r="E298" s="75">
        <v>0.558697</v>
      </c>
    </row>
    <row r="299" spans="2:5" ht="12.75">
      <c r="B299" s="6" t="s">
        <v>821</v>
      </c>
      <c r="C299" s="61" t="s">
        <v>501</v>
      </c>
      <c r="D299" s="62" t="s">
        <v>1140</v>
      </c>
      <c r="E299" s="75">
        <v>0.832967</v>
      </c>
    </row>
    <row r="300" spans="2:5" ht="12.75">
      <c r="B300" s="6" t="s">
        <v>866</v>
      </c>
      <c r="C300" s="61" t="s">
        <v>502</v>
      </c>
      <c r="D300" s="62" t="s">
        <v>1144</v>
      </c>
      <c r="E300" s="75">
        <v>2.45</v>
      </c>
    </row>
    <row r="301" spans="2:5" ht="12.75">
      <c r="B301" s="6" t="s">
        <v>794</v>
      </c>
      <c r="C301" s="61" t="s">
        <v>503</v>
      </c>
      <c r="D301" s="62" t="s">
        <v>1145</v>
      </c>
      <c r="E301" s="75">
        <v>1.085087</v>
      </c>
    </row>
    <row r="302" spans="2:5" ht="12.75">
      <c r="B302" s="6" t="s">
        <v>763</v>
      </c>
      <c r="C302" s="61" t="s">
        <v>103</v>
      </c>
      <c r="D302" s="62" t="s">
        <v>1146</v>
      </c>
      <c r="E302" s="75">
        <v>0.28070999999999996</v>
      </c>
    </row>
    <row r="303" spans="2:5" ht="12.75">
      <c r="B303" s="6" t="s">
        <v>832</v>
      </c>
      <c r="C303" s="61" t="s">
        <v>104</v>
      </c>
      <c r="D303" s="62" t="s">
        <v>1149</v>
      </c>
      <c r="E303" s="75">
        <v>0.113407</v>
      </c>
    </row>
    <row r="304" spans="2:5" ht="12.75">
      <c r="B304" s="6" t="s">
        <v>756</v>
      </c>
      <c r="C304" s="61" t="s">
        <v>105</v>
      </c>
      <c r="D304" s="62" t="s">
        <v>1146</v>
      </c>
      <c r="E304" s="75">
        <v>0.037258</v>
      </c>
    </row>
    <row r="305" spans="2:5" ht="12.75">
      <c r="B305" s="6" t="s">
        <v>814</v>
      </c>
      <c r="C305" s="61" t="s">
        <v>106</v>
      </c>
      <c r="D305" s="62" t="s">
        <v>1152</v>
      </c>
      <c r="E305" s="75">
        <v>0.200873</v>
      </c>
    </row>
    <row r="306" spans="2:5" ht="12.75">
      <c r="B306" s="6" t="s">
        <v>804</v>
      </c>
      <c r="C306" s="61" t="s">
        <v>107</v>
      </c>
      <c r="D306" s="62" t="s">
        <v>1146</v>
      </c>
      <c r="E306" s="75">
        <v>0.916145</v>
      </c>
    </row>
    <row r="307" spans="2:5" ht="12.75">
      <c r="B307" s="6" t="s">
        <v>763</v>
      </c>
      <c r="C307" s="61" t="s">
        <v>108</v>
      </c>
      <c r="D307" s="62" t="s">
        <v>1146</v>
      </c>
      <c r="E307" s="75">
        <v>0.6207229999999999</v>
      </c>
    </row>
    <row r="308" spans="2:5" ht="12.75">
      <c r="B308" s="6" t="s">
        <v>763</v>
      </c>
      <c r="C308" s="61" t="s">
        <v>109</v>
      </c>
      <c r="D308" s="62" t="s">
        <v>1146</v>
      </c>
      <c r="E308" s="75">
        <v>0.167403</v>
      </c>
    </row>
    <row r="309" spans="2:5" ht="12.75">
      <c r="B309" s="6" t="s">
        <v>759</v>
      </c>
      <c r="C309" s="61" t="s">
        <v>110</v>
      </c>
      <c r="D309" s="62" t="s">
        <v>1146</v>
      </c>
      <c r="E309" s="75">
        <v>0.224075</v>
      </c>
    </row>
    <row r="310" spans="2:5" ht="12.75">
      <c r="B310" s="6" t="s">
        <v>816</v>
      </c>
      <c r="C310" s="61" t="s">
        <v>111</v>
      </c>
      <c r="D310" s="62" t="s">
        <v>1154</v>
      </c>
      <c r="E310" s="75">
        <v>0.164107</v>
      </c>
    </row>
    <row r="311" spans="2:5" ht="12.75">
      <c r="B311" s="6" t="s">
        <v>758</v>
      </c>
      <c r="C311" s="61" t="s">
        <v>836</v>
      </c>
      <c r="D311" s="62" t="s">
        <v>1146</v>
      </c>
      <c r="E311" s="75">
        <v>0.22200999999999999</v>
      </c>
    </row>
    <row r="312" spans="2:5" ht="25.5">
      <c r="B312" s="6" t="s">
        <v>779</v>
      </c>
      <c r="C312" s="61" t="s">
        <v>112</v>
      </c>
      <c r="D312" s="62" t="s">
        <v>1158</v>
      </c>
      <c r="E312" s="75">
        <v>0.182927</v>
      </c>
    </row>
    <row r="313" spans="2:5" ht="12.75">
      <c r="B313" s="6" t="s">
        <v>816</v>
      </c>
      <c r="C313" s="61" t="s">
        <v>113</v>
      </c>
      <c r="D313" s="62" t="s">
        <v>1146</v>
      </c>
      <c r="E313" s="75">
        <v>0.308834</v>
      </c>
    </row>
    <row r="314" spans="2:5" ht="12.75">
      <c r="B314" s="6" t="s">
        <v>761</v>
      </c>
      <c r="C314" s="61" t="s">
        <v>114</v>
      </c>
      <c r="D314" s="62" t="s">
        <v>1146</v>
      </c>
      <c r="E314" s="75">
        <v>0.171903</v>
      </c>
    </row>
    <row r="315" spans="2:5" ht="12.75">
      <c r="B315" s="6" t="s">
        <v>780</v>
      </c>
      <c r="C315" s="61" t="s">
        <v>115</v>
      </c>
      <c r="D315" s="62" t="s">
        <v>1149</v>
      </c>
      <c r="E315" s="75">
        <v>0.183297</v>
      </c>
    </row>
    <row r="316" spans="2:5" ht="12.75">
      <c r="B316" s="6" t="s">
        <v>779</v>
      </c>
      <c r="C316" s="61" t="s">
        <v>116</v>
      </c>
      <c r="D316" s="62" t="s">
        <v>1155</v>
      </c>
      <c r="E316" s="75">
        <v>0.21692699999999998</v>
      </c>
    </row>
    <row r="317" spans="2:5" ht="12.75">
      <c r="B317" s="6" t="s">
        <v>759</v>
      </c>
      <c r="C317" s="61" t="s">
        <v>117</v>
      </c>
      <c r="D317" s="62" t="s">
        <v>1146</v>
      </c>
      <c r="E317" s="75">
        <v>0.288844</v>
      </c>
    </row>
    <row r="318" spans="2:5" ht="12.75">
      <c r="B318" s="6" t="s">
        <v>763</v>
      </c>
      <c r="C318" s="61" t="s">
        <v>118</v>
      </c>
      <c r="D318" s="62" t="s">
        <v>1146</v>
      </c>
      <c r="E318" s="75">
        <v>0.262914</v>
      </c>
    </row>
    <row r="319" spans="2:5" ht="12.75">
      <c r="B319" s="6" t="s">
        <v>763</v>
      </c>
      <c r="C319" s="61" t="s">
        <v>119</v>
      </c>
      <c r="D319" s="62" t="s">
        <v>1146</v>
      </c>
      <c r="E319" s="75">
        <v>0.505295</v>
      </c>
    </row>
    <row r="320" spans="2:5" ht="12.75">
      <c r="B320" s="6" t="s">
        <v>763</v>
      </c>
      <c r="C320" s="61" t="s">
        <v>120</v>
      </c>
      <c r="D320" s="62" t="s">
        <v>1146</v>
      </c>
      <c r="E320" s="75">
        <v>0</v>
      </c>
    </row>
    <row r="321" spans="2:5" ht="12.75">
      <c r="B321" s="6" t="s">
        <v>796</v>
      </c>
      <c r="C321" s="61" t="s">
        <v>504</v>
      </c>
      <c r="D321" s="62" t="s">
        <v>1159</v>
      </c>
      <c r="E321" s="75">
        <v>0.069335</v>
      </c>
    </row>
    <row r="322" spans="2:5" ht="12.75">
      <c r="B322" s="6" t="s">
        <v>866</v>
      </c>
      <c r="C322" s="61" t="s">
        <v>505</v>
      </c>
      <c r="D322" s="62" t="s">
        <v>1160</v>
      </c>
      <c r="E322" s="75">
        <v>3.3639409999999996</v>
      </c>
    </row>
    <row r="323" spans="2:5" ht="12.75">
      <c r="B323" s="6" t="s">
        <v>864</v>
      </c>
      <c r="C323" s="61" t="s">
        <v>506</v>
      </c>
      <c r="D323" s="62" t="s">
        <v>1161</v>
      </c>
      <c r="E323" s="75">
        <v>1.72104</v>
      </c>
    </row>
    <row r="324" spans="2:5" ht="12.75">
      <c r="B324" s="6" t="s">
        <v>812</v>
      </c>
      <c r="C324" s="61" t="s">
        <v>507</v>
      </c>
      <c r="D324" s="62" t="s">
        <v>894</v>
      </c>
      <c r="E324" s="75">
        <v>0.6166699999999999</v>
      </c>
    </row>
    <row r="325" spans="2:5" ht="12.75">
      <c r="B325" s="6" t="s">
        <v>825</v>
      </c>
      <c r="C325" s="61" t="s">
        <v>508</v>
      </c>
      <c r="D325" s="62" t="s">
        <v>1162</v>
      </c>
      <c r="E325" s="75">
        <v>0.15267</v>
      </c>
    </row>
    <row r="326" spans="2:5" ht="12.75">
      <c r="B326" s="6" t="s">
        <v>812</v>
      </c>
      <c r="C326" s="61" t="s">
        <v>509</v>
      </c>
      <c r="D326" s="62" t="s">
        <v>1163</v>
      </c>
      <c r="E326" s="75">
        <v>1.455001</v>
      </c>
    </row>
    <row r="327" spans="2:5" ht="12.75">
      <c r="B327" s="6" t="s">
        <v>822</v>
      </c>
      <c r="C327" s="61" t="s">
        <v>510</v>
      </c>
      <c r="D327" s="62" t="s">
        <v>1164</v>
      </c>
      <c r="E327" s="75">
        <v>0.47932600000000003</v>
      </c>
    </row>
    <row r="328" spans="2:5" ht="12.75">
      <c r="B328" s="6" t="s">
        <v>801</v>
      </c>
      <c r="C328" s="61" t="s">
        <v>511</v>
      </c>
      <c r="D328" s="62" t="s">
        <v>1165</v>
      </c>
      <c r="E328" s="75">
        <v>0.229795</v>
      </c>
    </row>
    <row r="329" spans="2:5" ht="12.75">
      <c r="B329" s="6" t="s">
        <v>800</v>
      </c>
      <c r="C329" s="61" t="s">
        <v>512</v>
      </c>
      <c r="D329" s="62" t="s">
        <v>1166</v>
      </c>
      <c r="E329" s="75">
        <f>2.3-0.29</f>
        <v>2.01</v>
      </c>
    </row>
    <row r="330" spans="2:5" ht="12.75">
      <c r="B330" s="6" t="s">
        <v>794</v>
      </c>
      <c r="C330" s="61" t="s">
        <v>513</v>
      </c>
      <c r="D330" s="62" t="s">
        <v>1167</v>
      </c>
      <c r="E330" s="75">
        <v>0.5967859999999999</v>
      </c>
    </row>
    <row r="331" spans="2:5" ht="12.75">
      <c r="B331" s="6" t="s">
        <v>766</v>
      </c>
      <c r="C331" s="61" t="s">
        <v>514</v>
      </c>
      <c r="D331" s="62" t="s">
        <v>1168</v>
      </c>
      <c r="E331" s="75">
        <v>0.748203</v>
      </c>
    </row>
    <row r="332" spans="2:5" ht="12.75">
      <c r="B332" s="64" t="s">
        <v>748</v>
      </c>
      <c r="C332" s="61" t="s">
        <v>515</v>
      </c>
      <c r="D332" s="62" t="s">
        <v>516</v>
      </c>
      <c r="E332" s="76">
        <v>0</v>
      </c>
    </row>
    <row r="333" spans="2:5" ht="12.75">
      <c r="B333" s="64" t="s">
        <v>748</v>
      </c>
      <c r="C333" s="61" t="s">
        <v>515</v>
      </c>
      <c r="D333" s="62" t="s">
        <v>517</v>
      </c>
      <c r="E333" s="76">
        <v>3.02</v>
      </c>
    </row>
    <row r="334" spans="2:5" ht="12.75">
      <c r="B334" s="6" t="s">
        <v>842</v>
      </c>
      <c r="C334" s="61" t="s">
        <v>518</v>
      </c>
      <c r="D334" s="62" t="s">
        <v>1169</v>
      </c>
      <c r="E334" s="75">
        <v>0.016763</v>
      </c>
    </row>
    <row r="335" spans="2:5" ht="12.75">
      <c r="B335" s="6" t="s">
        <v>791</v>
      </c>
      <c r="C335" s="61" t="s">
        <v>519</v>
      </c>
      <c r="D335" s="62" t="s">
        <v>1170</v>
      </c>
      <c r="E335" s="75">
        <v>1.469754</v>
      </c>
    </row>
    <row r="336" spans="2:5" ht="12.75">
      <c r="B336" s="6" t="s">
        <v>852</v>
      </c>
      <c r="C336" s="61" t="s">
        <v>520</v>
      </c>
      <c r="D336" s="62" t="s">
        <v>1171</v>
      </c>
      <c r="E336" s="75">
        <v>1.074861</v>
      </c>
    </row>
    <row r="337" spans="2:5" ht="12.75">
      <c r="B337" s="6" t="s">
        <v>867</v>
      </c>
      <c r="C337" s="61" t="s">
        <v>521</v>
      </c>
      <c r="D337" s="62" t="s">
        <v>1172</v>
      </c>
      <c r="E337" s="75">
        <v>1.2825719999999998</v>
      </c>
    </row>
    <row r="338" spans="2:5" ht="12.75">
      <c r="B338" s="6" t="s">
        <v>795</v>
      </c>
      <c r="C338" s="61" t="s">
        <v>522</v>
      </c>
      <c r="D338" s="62" t="s">
        <v>1173</v>
      </c>
      <c r="E338" s="75">
        <v>1.977738</v>
      </c>
    </row>
    <row r="339" spans="2:5" ht="25.5">
      <c r="B339" s="6" t="s">
        <v>812</v>
      </c>
      <c r="C339" s="61" t="s">
        <v>523</v>
      </c>
      <c r="D339" s="62" t="s">
        <v>1174</v>
      </c>
      <c r="E339" s="75">
        <f>2.883526-0.16</f>
        <v>2.7235259999999997</v>
      </c>
    </row>
    <row r="340" spans="2:5" ht="25.5">
      <c r="B340" s="6" t="s">
        <v>799</v>
      </c>
      <c r="C340" s="61" t="s">
        <v>524</v>
      </c>
      <c r="D340" s="62" t="s">
        <v>1175</v>
      </c>
      <c r="E340" s="75">
        <f>5.935693-0.54</f>
        <v>5.395693</v>
      </c>
    </row>
    <row r="341" spans="2:5" ht="12.75">
      <c r="B341" s="6" t="s">
        <v>841</v>
      </c>
      <c r="C341" s="61" t="s">
        <v>525</v>
      </c>
      <c r="D341" s="62" t="s">
        <v>1176</v>
      </c>
      <c r="E341" s="75">
        <v>0.108689</v>
      </c>
    </row>
    <row r="342" spans="2:5" ht="12.75">
      <c r="B342" s="6" t="s">
        <v>844</v>
      </c>
      <c r="C342" s="61" t="s">
        <v>526</v>
      </c>
      <c r="D342" s="62" t="s">
        <v>1177</v>
      </c>
      <c r="E342" s="75">
        <v>0.815388</v>
      </c>
    </row>
    <row r="343" spans="2:5" ht="12.75">
      <c r="B343" s="6" t="s">
        <v>868</v>
      </c>
      <c r="C343" s="61" t="s">
        <v>527</v>
      </c>
      <c r="D343" s="62" t="s">
        <v>1178</v>
      </c>
      <c r="E343" s="75">
        <v>0.268296</v>
      </c>
    </row>
    <row r="344" spans="2:5" ht="12.75">
      <c r="B344" s="6" t="s">
        <v>775</v>
      </c>
      <c r="C344" s="61" t="s">
        <v>528</v>
      </c>
      <c r="D344" s="62" t="s">
        <v>1179</v>
      </c>
      <c r="E344" s="75">
        <v>0.70074</v>
      </c>
    </row>
    <row r="345" spans="2:5" ht="12.75">
      <c r="B345" s="6" t="s">
        <v>789</v>
      </c>
      <c r="C345" s="61" t="s">
        <v>529</v>
      </c>
      <c r="D345" s="62" t="s">
        <v>1180</v>
      </c>
      <c r="E345" s="75">
        <v>0.7779360000000001</v>
      </c>
    </row>
    <row r="346" spans="2:5" ht="12.75">
      <c r="B346" s="6" t="s">
        <v>809</v>
      </c>
      <c r="C346" s="61" t="s">
        <v>530</v>
      </c>
      <c r="D346" s="62" t="s">
        <v>1181</v>
      </c>
      <c r="E346" s="75">
        <v>0.382669</v>
      </c>
    </row>
    <row r="347" spans="2:5" ht="12.75">
      <c r="B347" s="6" t="s">
        <v>764</v>
      </c>
      <c r="C347" s="61" t="s">
        <v>531</v>
      </c>
      <c r="D347" s="62" t="s">
        <v>1182</v>
      </c>
      <c r="E347" s="75">
        <v>0.09195099999999999</v>
      </c>
    </row>
    <row r="348" spans="2:5" ht="12.75">
      <c r="B348" s="6" t="s">
        <v>783</v>
      </c>
      <c r="C348" s="61" t="s">
        <v>532</v>
      </c>
      <c r="D348" s="62" t="s">
        <v>1183</v>
      </c>
      <c r="E348" s="75">
        <v>0.293093</v>
      </c>
    </row>
    <row r="349" spans="2:5" ht="12.75">
      <c r="B349" s="6" t="s">
        <v>789</v>
      </c>
      <c r="C349" s="61" t="s">
        <v>533</v>
      </c>
      <c r="D349" s="62" t="s">
        <v>1184</v>
      </c>
      <c r="E349" s="75">
        <v>0.870992</v>
      </c>
    </row>
    <row r="350" spans="2:5" ht="12.75">
      <c r="B350" s="6" t="s">
        <v>828</v>
      </c>
      <c r="C350" s="61" t="s">
        <v>534</v>
      </c>
      <c r="D350" s="62" t="s">
        <v>1185</v>
      </c>
      <c r="E350" s="75">
        <v>1.574672</v>
      </c>
    </row>
    <row r="351" spans="2:5" ht="12.75">
      <c r="B351" s="6" t="s">
        <v>869</v>
      </c>
      <c r="C351" s="61" t="s">
        <v>535</v>
      </c>
      <c r="D351" s="62" t="s">
        <v>1186</v>
      </c>
      <c r="E351" s="75">
        <v>3.161515</v>
      </c>
    </row>
    <row r="352" spans="2:5" ht="12.75">
      <c r="B352" s="6" t="s">
        <v>799</v>
      </c>
      <c r="C352" s="61" t="s">
        <v>536</v>
      </c>
      <c r="D352" s="62" t="s">
        <v>1187</v>
      </c>
      <c r="E352" s="75">
        <v>1.053554</v>
      </c>
    </row>
    <row r="353" spans="2:5" ht="12.75">
      <c r="B353" s="6" t="s">
        <v>870</v>
      </c>
      <c r="C353" s="61" t="s">
        <v>538</v>
      </c>
      <c r="D353" s="62" t="s">
        <v>1188</v>
      </c>
      <c r="E353" s="75">
        <v>0.693685</v>
      </c>
    </row>
    <row r="354" spans="2:5" ht="12.75">
      <c r="B354" s="6" t="s">
        <v>789</v>
      </c>
      <c r="C354" s="61" t="s">
        <v>539</v>
      </c>
      <c r="D354" s="62" t="s">
        <v>1189</v>
      </c>
      <c r="E354" s="75">
        <v>2.0538890000000003</v>
      </c>
    </row>
    <row r="355" spans="2:5" ht="12.75">
      <c r="B355" s="6" t="s">
        <v>764</v>
      </c>
      <c r="C355" s="61" t="s">
        <v>540</v>
      </c>
      <c r="D355" s="62" t="s">
        <v>1190</v>
      </c>
      <c r="E355" s="75">
        <v>0.6625639999999999</v>
      </c>
    </row>
    <row r="356" spans="2:5" ht="12.75">
      <c r="B356" s="6" t="s">
        <v>763</v>
      </c>
      <c r="C356" s="61" t="s">
        <v>541</v>
      </c>
      <c r="D356" s="62" t="s">
        <v>1191</v>
      </c>
      <c r="E356" s="75">
        <v>5.306518</v>
      </c>
    </row>
    <row r="357" spans="2:5" ht="12.75">
      <c r="B357" s="6" t="s">
        <v>811</v>
      </c>
      <c r="C357" s="61" t="s">
        <v>542</v>
      </c>
      <c r="D357" s="62" t="s">
        <v>1192</v>
      </c>
      <c r="E357" s="75">
        <v>0.29040699999999997</v>
      </c>
    </row>
    <row r="358" spans="2:5" ht="12.75">
      <c r="B358" s="6" t="s">
        <v>852</v>
      </c>
      <c r="C358" s="61" t="s">
        <v>543</v>
      </c>
      <c r="D358" s="62" t="s">
        <v>1193</v>
      </c>
      <c r="E358" s="75">
        <v>0.371027</v>
      </c>
    </row>
    <row r="359" spans="2:5" ht="12.75">
      <c r="B359" s="6" t="s">
        <v>806</v>
      </c>
      <c r="C359" s="61" t="s">
        <v>544</v>
      </c>
      <c r="D359" s="62" t="s">
        <v>1194</v>
      </c>
      <c r="E359" s="75">
        <v>1.684143</v>
      </c>
    </row>
    <row r="360" spans="2:5" ht="12.75">
      <c r="B360" s="6" t="s">
        <v>810</v>
      </c>
      <c r="C360" s="61" t="s">
        <v>545</v>
      </c>
      <c r="D360" s="62" t="s">
        <v>1195</v>
      </c>
      <c r="E360" s="75">
        <v>1.98</v>
      </c>
    </row>
    <row r="361" spans="2:5" ht="12.75">
      <c r="B361" s="6" t="s">
        <v>815</v>
      </c>
      <c r="C361" s="61" t="s">
        <v>545</v>
      </c>
      <c r="D361" s="62" t="s">
        <v>1196</v>
      </c>
      <c r="E361" s="75">
        <v>1.56</v>
      </c>
    </row>
    <row r="362" spans="2:5" ht="12.75">
      <c r="B362" s="6" t="s">
        <v>846</v>
      </c>
      <c r="C362" s="61" t="s">
        <v>546</v>
      </c>
      <c r="D362" s="62" t="s">
        <v>837</v>
      </c>
      <c r="E362" s="75">
        <v>1.121495</v>
      </c>
    </row>
    <row r="363" spans="2:5" ht="12.75">
      <c r="B363" s="6" t="s">
        <v>871</v>
      </c>
      <c r="C363" s="61" t="s">
        <v>547</v>
      </c>
      <c r="D363" s="62" t="s">
        <v>405</v>
      </c>
      <c r="E363" s="75">
        <v>1.563048</v>
      </c>
    </row>
    <row r="364" spans="2:5" ht="12.75">
      <c r="B364" s="6" t="s">
        <v>827</v>
      </c>
      <c r="C364" s="61" t="s">
        <v>548</v>
      </c>
      <c r="D364" s="62" t="s">
        <v>993</v>
      </c>
      <c r="E364" s="75">
        <v>1.349821</v>
      </c>
    </row>
    <row r="365" spans="2:5" ht="12.75">
      <c r="B365" s="6" t="s">
        <v>872</v>
      </c>
      <c r="C365" s="61" t="s">
        <v>549</v>
      </c>
      <c r="D365" s="62" t="s">
        <v>1197</v>
      </c>
      <c r="E365" s="75">
        <v>1.141019</v>
      </c>
    </row>
    <row r="366" spans="2:5" ht="12.75">
      <c r="B366" s="6" t="s">
        <v>811</v>
      </c>
      <c r="C366" s="61" t="s">
        <v>550</v>
      </c>
      <c r="D366" s="62" t="s">
        <v>1198</v>
      </c>
      <c r="E366" s="75">
        <f>1.668409-0.1</f>
        <v>1.568409</v>
      </c>
    </row>
    <row r="367" spans="2:5" ht="12.75">
      <c r="B367" s="6" t="s">
        <v>841</v>
      </c>
      <c r="C367" s="61" t="s">
        <v>551</v>
      </c>
      <c r="D367" s="62" t="s">
        <v>1199</v>
      </c>
      <c r="E367" s="75">
        <v>0.781907</v>
      </c>
    </row>
    <row r="368" spans="2:5" ht="25.5">
      <c r="B368" s="6" t="s">
        <v>765</v>
      </c>
      <c r="C368" s="61" t="s">
        <v>552</v>
      </c>
      <c r="D368" s="62" t="s">
        <v>155</v>
      </c>
      <c r="E368" s="75">
        <f>1.720267-0.112</f>
        <v>1.608267</v>
      </c>
    </row>
    <row r="369" spans="2:5" ht="12.75">
      <c r="B369" s="6" t="s">
        <v>859</v>
      </c>
      <c r="C369" s="61" t="s">
        <v>553</v>
      </c>
      <c r="D369" s="62" t="s">
        <v>1200</v>
      </c>
      <c r="E369" s="75">
        <v>0.40860399999999997</v>
      </c>
    </row>
    <row r="370" spans="2:5" ht="12.75">
      <c r="B370" s="6" t="s">
        <v>798</v>
      </c>
      <c r="C370" s="61" t="s">
        <v>554</v>
      </c>
      <c r="D370" s="62" t="s">
        <v>1201</v>
      </c>
      <c r="E370" s="75">
        <v>0.93851</v>
      </c>
    </row>
    <row r="371" spans="2:5" ht="12.75">
      <c r="B371" s="6" t="s">
        <v>754</v>
      </c>
      <c r="C371" s="68" t="s">
        <v>173</v>
      </c>
      <c r="D371" s="62" t="s">
        <v>129</v>
      </c>
      <c r="E371" s="75">
        <v>0.56</v>
      </c>
    </row>
    <row r="372" spans="2:5" ht="12.75">
      <c r="B372" s="6" t="s">
        <v>789</v>
      </c>
      <c r="C372" s="61" t="s">
        <v>555</v>
      </c>
      <c r="D372" s="62" t="s">
        <v>1322</v>
      </c>
      <c r="E372" s="75">
        <v>1.943396</v>
      </c>
    </row>
    <row r="373" spans="2:5" ht="12.75">
      <c r="B373" s="6" t="s">
        <v>752</v>
      </c>
      <c r="C373" s="61" t="s">
        <v>556</v>
      </c>
      <c r="D373" s="62" t="s">
        <v>1202</v>
      </c>
      <c r="E373" s="75">
        <v>3.4674229999999997</v>
      </c>
    </row>
    <row r="374" spans="2:5" ht="12.75">
      <c r="B374" s="6" t="s">
        <v>789</v>
      </c>
      <c r="C374" s="61" t="s">
        <v>557</v>
      </c>
      <c r="D374" s="62" t="s">
        <v>1203</v>
      </c>
      <c r="E374" s="75">
        <v>0.784929</v>
      </c>
    </row>
    <row r="375" spans="2:5" ht="12.75">
      <c r="B375" s="6" t="s">
        <v>855</v>
      </c>
      <c r="C375" s="61" t="s">
        <v>558</v>
      </c>
      <c r="D375" s="62" t="s">
        <v>1323</v>
      </c>
      <c r="E375" s="75">
        <v>1.005515</v>
      </c>
    </row>
    <row r="376" spans="2:5" ht="12.75">
      <c r="B376" s="6" t="s">
        <v>849</v>
      </c>
      <c r="C376" s="61" t="s">
        <v>559</v>
      </c>
      <c r="D376" s="62" t="s">
        <v>1204</v>
      </c>
      <c r="E376" s="75">
        <v>0.26430000000000003</v>
      </c>
    </row>
    <row r="377" spans="2:5" ht="38.25">
      <c r="B377" s="6" t="s">
        <v>856</v>
      </c>
      <c r="C377" s="62" t="s">
        <v>4</v>
      </c>
      <c r="D377" s="62" t="s">
        <v>560</v>
      </c>
      <c r="E377" s="75">
        <v>0.97</v>
      </c>
    </row>
    <row r="378" spans="2:5" ht="12.75">
      <c r="B378" s="6" t="s">
        <v>744</v>
      </c>
      <c r="C378" s="61" t="s">
        <v>561</v>
      </c>
      <c r="D378" s="62" t="s">
        <v>1205</v>
      </c>
      <c r="E378" s="75">
        <v>1.07</v>
      </c>
    </row>
    <row r="379" spans="2:5" ht="12.75">
      <c r="B379" s="6" t="s">
        <v>812</v>
      </c>
      <c r="C379" s="61" t="s">
        <v>562</v>
      </c>
      <c r="D379" s="62" t="s">
        <v>1206</v>
      </c>
      <c r="E379" s="75">
        <v>0.72427</v>
      </c>
    </row>
    <row r="380" spans="2:5" ht="12.75">
      <c r="B380" s="6" t="s">
        <v>763</v>
      </c>
      <c r="C380" s="61" t="s">
        <v>563</v>
      </c>
      <c r="D380" s="62" t="s">
        <v>1207</v>
      </c>
      <c r="E380" s="75">
        <v>0.38524200000000003</v>
      </c>
    </row>
    <row r="381" spans="2:5" ht="12.75">
      <c r="B381" s="6" t="s">
        <v>811</v>
      </c>
      <c r="C381" s="61" t="s">
        <v>564</v>
      </c>
      <c r="D381" s="62" t="s">
        <v>1208</v>
      </c>
      <c r="E381" s="75">
        <v>1.889379</v>
      </c>
    </row>
    <row r="382" spans="2:5" ht="12.75">
      <c r="B382" s="6" t="s">
        <v>856</v>
      </c>
      <c r="C382" s="61" t="s">
        <v>565</v>
      </c>
      <c r="D382" s="62" t="s">
        <v>1209</v>
      </c>
      <c r="E382" s="75">
        <v>0.53</v>
      </c>
    </row>
    <row r="383" spans="2:5" ht="12.75">
      <c r="B383" s="6" t="s">
        <v>801</v>
      </c>
      <c r="C383" s="61" t="s">
        <v>566</v>
      </c>
      <c r="D383" s="62" t="s">
        <v>1210</v>
      </c>
      <c r="E383" s="75">
        <v>0.257206</v>
      </c>
    </row>
    <row r="384" spans="2:5" ht="12.75">
      <c r="B384" s="64" t="s">
        <v>748</v>
      </c>
      <c r="C384" s="61" t="s">
        <v>567</v>
      </c>
      <c r="D384" s="62" t="s">
        <v>1211</v>
      </c>
      <c r="E384" s="76">
        <v>1.79</v>
      </c>
    </row>
    <row r="385" spans="2:5" ht="12.75">
      <c r="B385" s="6" t="s">
        <v>809</v>
      </c>
      <c r="C385" s="61" t="s">
        <v>568</v>
      </c>
      <c r="D385" s="62" t="s">
        <v>1188</v>
      </c>
      <c r="E385" s="75">
        <v>0.14</v>
      </c>
    </row>
    <row r="386" spans="2:5" ht="12.75">
      <c r="B386" s="6" t="s">
        <v>853</v>
      </c>
      <c r="C386" s="61" t="s">
        <v>569</v>
      </c>
      <c r="D386" s="62" t="s">
        <v>1212</v>
      </c>
      <c r="E386" s="75">
        <v>0.44554000000000005</v>
      </c>
    </row>
    <row r="387" spans="2:5" ht="12.75">
      <c r="B387" s="6" t="s">
        <v>747</v>
      </c>
      <c r="C387" s="61" t="s">
        <v>570</v>
      </c>
      <c r="D387" s="62" t="s">
        <v>1213</v>
      </c>
      <c r="E387" s="75">
        <v>1.735231</v>
      </c>
    </row>
    <row r="388" spans="2:5" ht="12.75">
      <c r="B388" s="6" t="s">
        <v>779</v>
      </c>
      <c r="C388" s="61" t="s">
        <v>571</v>
      </c>
      <c r="D388" s="62" t="s">
        <v>1214</v>
      </c>
      <c r="E388" s="75">
        <v>0.552824</v>
      </c>
    </row>
    <row r="389" spans="2:5" ht="12.75">
      <c r="B389" s="6" t="s">
        <v>842</v>
      </c>
      <c r="C389" s="61" t="s">
        <v>572</v>
      </c>
      <c r="D389" s="62" t="s">
        <v>1169</v>
      </c>
      <c r="E389" s="75">
        <v>0.035399</v>
      </c>
    </row>
    <row r="390" spans="2:5" ht="12.75">
      <c r="B390" s="6" t="s">
        <v>824</v>
      </c>
      <c r="C390" s="61" t="s">
        <v>573</v>
      </c>
      <c r="D390" s="62" t="s">
        <v>1215</v>
      </c>
      <c r="E390" s="75">
        <v>0.5959589999999999</v>
      </c>
    </row>
    <row r="391" spans="2:5" ht="12.75">
      <c r="B391" s="6" t="s">
        <v>824</v>
      </c>
      <c r="C391" s="61" t="s">
        <v>574</v>
      </c>
      <c r="D391" s="62" t="s">
        <v>1216</v>
      </c>
      <c r="E391" s="75">
        <v>0.579573</v>
      </c>
    </row>
    <row r="392" spans="2:5" ht="12.75">
      <c r="B392" s="6" t="s">
        <v>841</v>
      </c>
      <c r="C392" s="61" t="s">
        <v>575</v>
      </c>
      <c r="D392" s="62" t="s">
        <v>1217</v>
      </c>
      <c r="E392" s="75">
        <v>1.013158</v>
      </c>
    </row>
    <row r="393" spans="2:5" ht="12.75">
      <c r="B393" s="6" t="s">
        <v>811</v>
      </c>
      <c r="C393" s="61" t="s">
        <v>576</v>
      </c>
      <c r="D393" s="62" t="s">
        <v>1218</v>
      </c>
      <c r="E393" s="75">
        <v>0.6394569999999999</v>
      </c>
    </row>
    <row r="394" spans="2:5" ht="12.75">
      <c r="B394" s="6" t="s">
        <v>819</v>
      </c>
      <c r="C394" s="61" t="s">
        <v>577</v>
      </c>
      <c r="D394" s="62" t="s">
        <v>1219</v>
      </c>
      <c r="E394" s="75">
        <v>0.850843</v>
      </c>
    </row>
    <row r="395" spans="2:5" ht="12.75">
      <c r="B395" s="6" t="s">
        <v>853</v>
      </c>
      <c r="C395" s="61" t="s">
        <v>578</v>
      </c>
      <c r="D395" s="62" t="s">
        <v>1220</v>
      </c>
      <c r="E395" s="75">
        <v>1.040395</v>
      </c>
    </row>
    <row r="396" spans="2:5" ht="12.75">
      <c r="B396" s="6" t="s">
        <v>759</v>
      </c>
      <c r="C396" s="61" t="s">
        <v>579</v>
      </c>
      <c r="D396" s="62" t="s">
        <v>1221</v>
      </c>
      <c r="E396" s="75">
        <v>4.2812730000000006</v>
      </c>
    </row>
    <row r="397" spans="2:5" ht="12.75">
      <c r="B397" s="64" t="s">
        <v>748</v>
      </c>
      <c r="C397" s="61" t="s">
        <v>580</v>
      </c>
      <c r="D397" s="62" t="s">
        <v>1222</v>
      </c>
      <c r="E397" s="76">
        <v>0.5</v>
      </c>
    </row>
    <row r="398" spans="2:5" ht="12.75">
      <c r="B398" s="6" t="s">
        <v>799</v>
      </c>
      <c r="C398" s="61" t="s">
        <v>581</v>
      </c>
      <c r="D398" s="62" t="s">
        <v>1223</v>
      </c>
      <c r="E398" s="75">
        <v>1.06846</v>
      </c>
    </row>
    <row r="399" spans="2:5" ht="12.75">
      <c r="B399" s="64" t="s">
        <v>748</v>
      </c>
      <c r="C399" s="61" t="s">
        <v>582</v>
      </c>
      <c r="D399" s="62" t="s">
        <v>0</v>
      </c>
      <c r="E399" s="76">
        <v>1.1</v>
      </c>
    </row>
    <row r="400" spans="2:5" ht="12.75">
      <c r="B400" s="6" t="s">
        <v>807</v>
      </c>
      <c r="C400" s="61" t="s">
        <v>583</v>
      </c>
      <c r="D400" s="62" t="s">
        <v>1224</v>
      </c>
      <c r="E400" s="75">
        <v>0.582901</v>
      </c>
    </row>
    <row r="401" spans="2:5" ht="12.75">
      <c r="B401" s="6" t="s">
        <v>873</v>
      </c>
      <c r="C401" s="61" t="s">
        <v>584</v>
      </c>
      <c r="D401" s="62" t="s">
        <v>1225</v>
      </c>
      <c r="E401" s="75">
        <v>1.6468530000000001</v>
      </c>
    </row>
    <row r="402" spans="2:5" ht="12.75">
      <c r="B402" s="6" t="s">
        <v>818</v>
      </c>
      <c r="C402" s="61" t="s">
        <v>585</v>
      </c>
      <c r="D402" s="62" t="s">
        <v>1226</v>
      </c>
      <c r="E402" s="75">
        <v>0.712133</v>
      </c>
    </row>
    <row r="403" spans="2:5" ht="12.75">
      <c r="B403" s="6" t="s">
        <v>822</v>
      </c>
      <c r="C403" s="61" t="s">
        <v>586</v>
      </c>
      <c r="D403" s="62" t="s">
        <v>1227</v>
      </c>
      <c r="E403" s="75">
        <v>0.236524</v>
      </c>
    </row>
    <row r="404" spans="2:5" ht="12.75">
      <c r="B404" s="6" t="s">
        <v>789</v>
      </c>
      <c r="C404" s="61" t="s">
        <v>587</v>
      </c>
      <c r="D404" s="62" t="s">
        <v>1230</v>
      </c>
      <c r="E404" s="75">
        <v>0.143375</v>
      </c>
    </row>
    <row r="405" spans="2:5" ht="12.75">
      <c r="B405" s="6" t="s">
        <v>796</v>
      </c>
      <c r="C405" s="61" t="s">
        <v>588</v>
      </c>
      <c r="D405" s="62" t="s">
        <v>1229</v>
      </c>
      <c r="E405" s="75">
        <v>1.4068230000000002</v>
      </c>
    </row>
    <row r="406" spans="2:5" ht="12.75">
      <c r="B406" s="6" t="s">
        <v>827</v>
      </c>
      <c r="C406" s="61" t="s">
        <v>589</v>
      </c>
      <c r="D406" s="62" t="s">
        <v>1228</v>
      </c>
      <c r="E406" s="75">
        <v>1.173954</v>
      </c>
    </row>
    <row r="407" spans="2:5" ht="12.75">
      <c r="B407" s="6" t="s">
        <v>780</v>
      </c>
      <c r="C407" s="61" t="s">
        <v>590</v>
      </c>
      <c r="D407" s="62" t="s">
        <v>1231</v>
      </c>
      <c r="E407" s="75">
        <v>0.415935</v>
      </c>
    </row>
    <row r="408" spans="2:5" ht="12.75">
      <c r="B408" s="6" t="s">
        <v>820</v>
      </c>
      <c r="C408" s="61" t="s">
        <v>591</v>
      </c>
      <c r="D408" s="62" t="s">
        <v>1232</v>
      </c>
      <c r="E408" s="75">
        <v>0.869469</v>
      </c>
    </row>
    <row r="409" spans="2:5" ht="12.75">
      <c r="B409" s="6" t="s">
        <v>853</v>
      </c>
      <c r="C409" s="61" t="s">
        <v>592</v>
      </c>
      <c r="D409" s="62" t="s">
        <v>1233</v>
      </c>
      <c r="E409" s="75">
        <v>1.3242070000000001</v>
      </c>
    </row>
    <row r="410" spans="2:5" ht="12.75">
      <c r="B410" s="6" t="s">
        <v>793</v>
      </c>
      <c r="C410" s="61" t="s">
        <v>593</v>
      </c>
      <c r="D410" s="62" t="s">
        <v>1234</v>
      </c>
      <c r="E410" s="75">
        <v>0.34693799999999997</v>
      </c>
    </row>
    <row r="411" spans="2:5" ht="12.75">
      <c r="B411" s="6" t="s">
        <v>846</v>
      </c>
      <c r="C411" s="61" t="s">
        <v>594</v>
      </c>
      <c r="D411" s="62" t="s">
        <v>1235</v>
      </c>
      <c r="E411" s="75">
        <v>3.47</v>
      </c>
    </row>
    <row r="412" spans="2:5" ht="12.75">
      <c r="B412" s="6" t="s">
        <v>801</v>
      </c>
      <c r="C412" s="61" t="s">
        <v>595</v>
      </c>
      <c r="D412" s="62" t="s">
        <v>1236</v>
      </c>
      <c r="E412" s="75">
        <v>0.106616</v>
      </c>
    </row>
    <row r="413" spans="2:5" ht="12.75">
      <c r="B413" s="6" t="s">
        <v>752</v>
      </c>
      <c r="C413" s="61" t="s">
        <v>596</v>
      </c>
      <c r="D413" s="62" t="s">
        <v>1237</v>
      </c>
      <c r="E413" s="75">
        <v>1.454149</v>
      </c>
    </row>
    <row r="414" spans="2:5" ht="12.75">
      <c r="B414" s="6" t="s">
        <v>830</v>
      </c>
      <c r="C414" s="61" t="s">
        <v>597</v>
      </c>
      <c r="D414" s="62" t="s">
        <v>1238</v>
      </c>
      <c r="E414" s="75">
        <v>0.19623400000000002</v>
      </c>
    </row>
    <row r="415" spans="2:5" ht="12.75">
      <c r="B415" s="6" t="s">
        <v>831</v>
      </c>
      <c r="C415" s="61" t="s">
        <v>598</v>
      </c>
      <c r="D415" s="62" t="s">
        <v>1239</v>
      </c>
      <c r="E415" s="75">
        <v>0.7419589999999999</v>
      </c>
    </row>
    <row r="416" spans="2:5" ht="12.75">
      <c r="B416" s="6" t="s">
        <v>791</v>
      </c>
      <c r="C416" s="61" t="s">
        <v>599</v>
      </c>
      <c r="D416" s="62" t="s">
        <v>1240</v>
      </c>
      <c r="E416" s="75">
        <v>0.290062</v>
      </c>
    </row>
    <row r="417" spans="2:5" ht="12.75">
      <c r="B417" s="6" t="s">
        <v>789</v>
      </c>
      <c r="C417" s="61" t="s">
        <v>600</v>
      </c>
      <c r="D417" s="62" t="s">
        <v>1241</v>
      </c>
      <c r="E417" s="75">
        <v>4.054583</v>
      </c>
    </row>
    <row r="418" spans="2:5" ht="12.75">
      <c r="B418" s="6" t="s">
        <v>782</v>
      </c>
      <c r="C418" s="61" t="s">
        <v>601</v>
      </c>
      <c r="D418" s="62" t="s">
        <v>1242</v>
      </c>
      <c r="E418" s="75">
        <v>1.247767</v>
      </c>
    </row>
    <row r="419" spans="2:5" ht="12.75">
      <c r="B419" s="6" t="s">
        <v>780</v>
      </c>
      <c r="C419" s="61" t="s">
        <v>602</v>
      </c>
      <c r="D419" s="62" t="s">
        <v>1243</v>
      </c>
      <c r="E419" s="75">
        <v>2.5500979999999998</v>
      </c>
    </row>
    <row r="420" spans="2:5" ht="12.75">
      <c r="B420" s="6" t="s">
        <v>806</v>
      </c>
      <c r="C420" s="61" t="s">
        <v>603</v>
      </c>
      <c r="D420" s="62" t="s">
        <v>1244</v>
      </c>
      <c r="E420" s="75">
        <v>1.6135419999999998</v>
      </c>
    </row>
    <row r="421" spans="2:5" ht="25.5">
      <c r="B421" s="6" t="s">
        <v>874</v>
      </c>
      <c r="C421" s="61" t="s">
        <v>604</v>
      </c>
      <c r="D421" s="62" t="s">
        <v>1246</v>
      </c>
      <c r="E421" s="75">
        <v>1.89</v>
      </c>
    </row>
    <row r="422" spans="2:5" ht="12.75">
      <c r="B422" s="6" t="s">
        <v>753</v>
      </c>
      <c r="C422" s="61" t="s">
        <v>605</v>
      </c>
      <c r="D422" s="62" t="s">
        <v>1247</v>
      </c>
      <c r="E422" s="75">
        <v>0.151558</v>
      </c>
    </row>
    <row r="423" spans="2:5" ht="12.75">
      <c r="B423" s="6" t="s">
        <v>816</v>
      </c>
      <c r="C423" s="68" t="s">
        <v>606</v>
      </c>
      <c r="D423" s="4" t="s">
        <v>1248</v>
      </c>
      <c r="E423" s="75">
        <v>0.134086</v>
      </c>
    </row>
    <row r="424" spans="2:5" ht="12.75">
      <c r="B424" s="6" t="s">
        <v>841</v>
      </c>
      <c r="C424" s="68" t="s">
        <v>1150</v>
      </c>
      <c r="D424" s="4" t="s">
        <v>1249</v>
      </c>
      <c r="E424" s="75">
        <v>1.150404</v>
      </c>
    </row>
    <row r="425" spans="2:5" ht="12.75">
      <c r="B425" s="6" t="s">
        <v>781</v>
      </c>
      <c r="C425" s="68" t="s">
        <v>1153</v>
      </c>
      <c r="D425" s="4" t="s">
        <v>1250</v>
      </c>
      <c r="E425" s="75">
        <v>1.2033150000000001</v>
      </c>
    </row>
    <row r="426" spans="2:5" ht="12.75">
      <c r="B426" s="6" t="s">
        <v>855</v>
      </c>
      <c r="C426" s="68" t="s">
        <v>607</v>
      </c>
      <c r="D426" s="4" t="s">
        <v>1251</v>
      </c>
      <c r="E426" s="75">
        <v>0.576117</v>
      </c>
    </row>
    <row r="427" spans="2:5" ht="12.75">
      <c r="B427" s="6" t="s">
        <v>875</v>
      </c>
      <c r="C427" s="68" t="s">
        <v>415</v>
      </c>
      <c r="D427" s="4" t="s">
        <v>1252</v>
      </c>
      <c r="E427" s="75">
        <v>0.203646</v>
      </c>
    </row>
    <row r="428" spans="2:5" ht="12.75">
      <c r="B428" s="6" t="s">
        <v>804</v>
      </c>
      <c r="C428" s="68" t="s">
        <v>608</v>
      </c>
      <c r="D428" s="4" t="s">
        <v>838</v>
      </c>
      <c r="E428" s="75">
        <v>0.298894</v>
      </c>
    </row>
    <row r="429" spans="2:5" ht="12.75">
      <c r="B429" s="6" t="s">
        <v>851</v>
      </c>
      <c r="C429" s="81" t="s">
        <v>609</v>
      </c>
      <c r="D429" s="4" t="s">
        <v>610</v>
      </c>
      <c r="E429" s="75">
        <v>0.66</v>
      </c>
    </row>
    <row r="430" spans="2:5" ht="12.75">
      <c r="B430" s="6" t="s">
        <v>876</v>
      </c>
      <c r="C430" s="68" t="s">
        <v>611</v>
      </c>
      <c r="D430" s="4" t="s">
        <v>1253</v>
      </c>
      <c r="E430" s="75">
        <v>1.620849</v>
      </c>
    </row>
    <row r="431" spans="2:5" ht="12.75">
      <c r="B431" s="6" t="s">
        <v>806</v>
      </c>
      <c r="C431" s="68" t="s">
        <v>612</v>
      </c>
      <c r="D431" s="4" t="s">
        <v>1254</v>
      </c>
      <c r="E431" s="75">
        <v>0.533942</v>
      </c>
    </row>
    <row r="432" spans="2:5" ht="12.75">
      <c r="B432" s="6" t="s">
        <v>766</v>
      </c>
      <c r="C432" s="68" t="s">
        <v>613</v>
      </c>
      <c r="D432" s="4" t="s">
        <v>1255</v>
      </c>
      <c r="E432" s="75">
        <v>1.4083679999999998</v>
      </c>
    </row>
    <row r="433" spans="2:5" ht="12.75">
      <c r="B433" s="6" t="s">
        <v>745</v>
      </c>
      <c r="C433" s="68" t="s">
        <v>614</v>
      </c>
      <c r="D433" s="4" t="s">
        <v>1256</v>
      </c>
      <c r="E433" s="75">
        <v>2.94</v>
      </c>
    </row>
    <row r="434" spans="2:5" ht="12.75">
      <c r="B434" s="6" t="s">
        <v>745</v>
      </c>
      <c r="C434" s="68" t="s">
        <v>614</v>
      </c>
      <c r="D434" s="4" t="s">
        <v>1257</v>
      </c>
      <c r="E434" s="75">
        <v>0.75</v>
      </c>
    </row>
    <row r="435" spans="2:5" ht="12.75">
      <c r="B435" s="6" t="s">
        <v>805</v>
      </c>
      <c r="C435" s="68" t="s">
        <v>615</v>
      </c>
      <c r="D435" s="4" t="s">
        <v>44</v>
      </c>
      <c r="E435" s="75">
        <v>4.27</v>
      </c>
    </row>
    <row r="436" spans="2:5" ht="12.75">
      <c r="B436" s="6" t="s">
        <v>860</v>
      </c>
      <c r="C436" s="68" t="s">
        <v>616</v>
      </c>
      <c r="D436" s="4" t="s">
        <v>1258</v>
      </c>
      <c r="E436" s="75">
        <v>2.174494</v>
      </c>
    </row>
    <row r="437" spans="2:5" ht="12.75">
      <c r="B437" s="6" t="s">
        <v>795</v>
      </c>
      <c r="C437" s="68" t="s">
        <v>617</v>
      </c>
      <c r="D437" s="4" t="s">
        <v>1259</v>
      </c>
      <c r="E437" s="75">
        <v>1.4921579999999999</v>
      </c>
    </row>
    <row r="438" spans="2:5" ht="12.75">
      <c r="B438" s="6" t="s">
        <v>759</v>
      </c>
      <c r="C438" s="68" t="s">
        <v>618</v>
      </c>
      <c r="D438" s="4" t="s">
        <v>145</v>
      </c>
      <c r="E438" s="75">
        <v>0.38154899999999997</v>
      </c>
    </row>
    <row r="439" spans="2:5" ht="12.75">
      <c r="B439" s="6" t="s">
        <v>745</v>
      </c>
      <c r="C439" s="68" t="s">
        <v>619</v>
      </c>
      <c r="D439" s="4" t="s">
        <v>1260</v>
      </c>
      <c r="E439" s="75">
        <v>0.331571</v>
      </c>
    </row>
    <row r="440" spans="2:5" ht="12.75">
      <c r="B440" s="6" t="s">
        <v>800</v>
      </c>
      <c r="C440" s="68" t="s">
        <v>620</v>
      </c>
      <c r="D440" s="4" t="s">
        <v>1261</v>
      </c>
      <c r="E440" s="75">
        <f>0.370427-0.041</f>
        <v>0.329427</v>
      </c>
    </row>
    <row r="441" spans="2:5" ht="12.75">
      <c r="B441" s="6" t="s">
        <v>864</v>
      </c>
      <c r="C441" s="68" t="s">
        <v>621</v>
      </c>
      <c r="D441" s="4" t="s">
        <v>1262</v>
      </c>
      <c r="E441" s="75">
        <v>0.60427</v>
      </c>
    </row>
    <row r="442" spans="2:5" ht="12.75">
      <c r="B442" s="6" t="s">
        <v>825</v>
      </c>
      <c r="C442" s="68" t="s">
        <v>622</v>
      </c>
      <c r="D442" s="4" t="s">
        <v>1263</v>
      </c>
      <c r="E442" s="75">
        <v>0.7831670000000001</v>
      </c>
    </row>
    <row r="443" spans="2:5" ht="12.75">
      <c r="B443" s="6" t="s">
        <v>791</v>
      </c>
      <c r="C443" s="68" t="s">
        <v>623</v>
      </c>
      <c r="D443" s="4" t="s">
        <v>1264</v>
      </c>
      <c r="E443" s="75">
        <v>0.457493</v>
      </c>
    </row>
    <row r="444" spans="2:5" ht="12.75">
      <c r="B444" s="6" t="s">
        <v>788</v>
      </c>
      <c r="C444" s="68" t="s">
        <v>624</v>
      </c>
      <c r="D444" s="4" t="s">
        <v>1265</v>
      </c>
      <c r="E444" s="75">
        <v>0.217454</v>
      </c>
    </row>
    <row r="445" spans="2:5" ht="12.75">
      <c r="B445" s="6" t="s">
        <v>817</v>
      </c>
      <c r="C445" s="68" t="s">
        <v>625</v>
      </c>
      <c r="D445" s="4" t="s">
        <v>1266</v>
      </c>
      <c r="E445" s="75">
        <v>6.665245</v>
      </c>
    </row>
    <row r="446" spans="2:5" ht="12.75">
      <c r="B446" s="6" t="s">
        <v>795</v>
      </c>
      <c r="C446" s="68" t="s">
        <v>626</v>
      </c>
      <c r="D446" s="4" t="s">
        <v>1267</v>
      </c>
      <c r="E446" s="75">
        <v>1.244097</v>
      </c>
    </row>
    <row r="447" spans="2:5" ht="12.75">
      <c r="B447" s="6" t="s">
        <v>815</v>
      </c>
      <c r="C447" s="68" t="s">
        <v>627</v>
      </c>
      <c r="D447" s="4" t="s">
        <v>1268</v>
      </c>
      <c r="E447" s="75">
        <v>0.918128</v>
      </c>
    </row>
    <row r="448" spans="2:5" ht="12.75">
      <c r="B448" s="6" t="s">
        <v>786</v>
      </c>
      <c r="C448" s="68" t="s">
        <v>628</v>
      </c>
      <c r="D448" s="4" t="s">
        <v>1269</v>
      </c>
      <c r="E448" s="75">
        <v>0.917178</v>
      </c>
    </row>
    <row r="449" spans="2:5" ht="12.75">
      <c r="B449" s="6" t="s">
        <v>849</v>
      </c>
      <c r="C449" s="68" t="s">
        <v>629</v>
      </c>
      <c r="D449" s="4" t="s">
        <v>1270</v>
      </c>
      <c r="E449" s="75">
        <v>0.18004699999999998</v>
      </c>
    </row>
    <row r="450" spans="2:5" ht="12.75">
      <c r="B450" s="6" t="s">
        <v>789</v>
      </c>
      <c r="C450" s="68" t="s">
        <v>630</v>
      </c>
      <c r="D450" s="4" t="s">
        <v>1271</v>
      </c>
      <c r="E450" s="75">
        <v>0.30957100000000004</v>
      </c>
    </row>
    <row r="451" spans="2:5" ht="12.75">
      <c r="B451" s="6" t="s">
        <v>814</v>
      </c>
      <c r="C451" s="68" t="s">
        <v>631</v>
      </c>
      <c r="D451" s="4" t="s">
        <v>1272</v>
      </c>
      <c r="E451" s="75">
        <v>0.087065</v>
      </c>
    </row>
    <row r="452" spans="2:5" ht="12.75">
      <c r="B452" s="6" t="s">
        <v>747</v>
      </c>
      <c r="C452" s="68" t="s">
        <v>632</v>
      </c>
      <c r="D452" s="4" t="s">
        <v>1273</v>
      </c>
      <c r="E452" s="75">
        <v>0.888499</v>
      </c>
    </row>
    <row r="453" spans="2:5" ht="12.75">
      <c r="B453" s="6" t="s">
        <v>877</v>
      </c>
      <c r="C453" s="70" t="s">
        <v>633</v>
      </c>
      <c r="D453" s="4" t="s">
        <v>687</v>
      </c>
      <c r="E453" s="77">
        <v>1.8</v>
      </c>
    </row>
    <row r="454" spans="2:5" ht="12.75">
      <c r="B454" s="6" t="s">
        <v>825</v>
      </c>
      <c r="C454" s="68" t="s">
        <v>634</v>
      </c>
      <c r="D454" s="4" t="s">
        <v>1274</v>
      </c>
      <c r="E454" s="75">
        <v>0.706349</v>
      </c>
    </row>
    <row r="455" spans="2:5" ht="12.75">
      <c r="B455" s="6" t="s">
        <v>755</v>
      </c>
      <c r="C455" s="68" t="s">
        <v>635</v>
      </c>
      <c r="D455" s="4" t="s">
        <v>1275</v>
      </c>
      <c r="E455" s="75">
        <v>1.153467</v>
      </c>
    </row>
    <row r="456" spans="2:5" ht="12.75">
      <c r="B456" s="6" t="s">
        <v>791</v>
      </c>
      <c r="C456" s="61" t="s">
        <v>636</v>
      </c>
      <c r="D456" s="62" t="s">
        <v>1276</v>
      </c>
      <c r="E456" s="75">
        <v>0.46976100000000004</v>
      </c>
    </row>
    <row r="457" spans="2:5" ht="12.75">
      <c r="B457" s="6" t="s">
        <v>782</v>
      </c>
      <c r="C457" s="61" t="s">
        <v>637</v>
      </c>
      <c r="D457" s="62" t="s">
        <v>1277</v>
      </c>
      <c r="E457" s="75">
        <v>1.453182</v>
      </c>
    </row>
    <row r="458" spans="2:5" ht="25.5">
      <c r="B458" s="6" t="s">
        <v>795</v>
      </c>
      <c r="C458" s="61" t="s">
        <v>638</v>
      </c>
      <c r="D458" s="62" t="s">
        <v>1278</v>
      </c>
      <c r="E458" s="75">
        <f>1.331337-0.11</f>
        <v>1.221337</v>
      </c>
    </row>
    <row r="459" spans="2:5" ht="12.75">
      <c r="B459" s="6" t="s">
        <v>763</v>
      </c>
      <c r="C459" s="61" t="s">
        <v>639</v>
      </c>
      <c r="D459" s="62" t="s">
        <v>1279</v>
      </c>
      <c r="E459" s="75">
        <v>1.324198</v>
      </c>
    </row>
    <row r="460" spans="2:5" ht="12.75">
      <c r="B460" s="64" t="s">
        <v>748</v>
      </c>
      <c r="C460" s="61" t="s">
        <v>640</v>
      </c>
      <c r="D460" s="62" t="s">
        <v>1280</v>
      </c>
      <c r="E460" s="76">
        <v>1.66</v>
      </c>
    </row>
    <row r="461" spans="2:5" ht="12.75">
      <c r="B461" s="6" t="s">
        <v>752</v>
      </c>
      <c r="C461" s="61" t="s">
        <v>641</v>
      </c>
      <c r="D461" s="62" t="s">
        <v>919</v>
      </c>
      <c r="E461" s="75">
        <v>1.383839</v>
      </c>
    </row>
    <row r="462" spans="2:5" ht="12.75">
      <c r="B462" s="6" t="s">
        <v>833</v>
      </c>
      <c r="C462" s="61" t="s">
        <v>642</v>
      </c>
      <c r="D462" s="62" t="s">
        <v>1212</v>
      </c>
      <c r="E462" s="75">
        <v>0.26521</v>
      </c>
    </row>
    <row r="463" spans="2:5" ht="12.75">
      <c r="B463" s="6" t="s">
        <v>761</v>
      </c>
      <c r="C463" s="61" t="s">
        <v>643</v>
      </c>
      <c r="D463" s="62" t="s">
        <v>10</v>
      </c>
      <c r="E463" s="75">
        <v>0.38287299999999996</v>
      </c>
    </row>
    <row r="464" spans="2:5" ht="12.75">
      <c r="B464" s="6" t="s">
        <v>788</v>
      </c>
      <c r="C464" s="61" t="s">
        <v>644</v>
      </c>
      <c r="D464" s="62" t="s">
        <v>1281</v>
      </c>
      <c r="E464" s="75">
        <v>0.5339769999999999</v>
      </c>
    </row>
    <row r="465" spans="2:5" ht="12.75">
      <c r="B465" s="6" t="s">
        <v>757</v>
      </c>
      <c r="C465" s="61" t="s">
        <v>645</v>
      </c>
      <c r="D465" s="62" t="s">
        <v>1282</v>
      </c>
      <c r="E465" s="75">
        <v>0.595227</v>
      </c>
    </row>
    <row r="466" spans="2:5" ht="12.75">
      <c r="B466" s="6" t="s">
        <v>781</v>
      </c>
      <c r="C466" s="61" t="s">
        <v>646</v>
      </c>
      <c r="D466" s="62" t="s">
        <v>1283</v>
      </c>
      <c r="E466" s="75">
        <v>2.2634499999999997</v>
      </c>
    </row>
    <row r="467" spans="2:5" ht="12.75">
      <c r="B467" s="6" t="s">
        <v>789</v>
      </c>
      <c r="C467" s="61" t="s">
        <v>647</v>
      </c>
      <c r="D467" s="62" t="s">
        <v>1284</v>
      </c>
      <c r="E467" s="75">
        <v>0.529872</v>
      </c>
    </row>
    <row r="468" spans="2:5" ht="12.75">
      <c r="B468" s="6" t="s">
        <v>779</v>
      </c>
      <c r="C468" s="61" t="s">
        <v>648</v>
      </c>
      <c r="D468" s="62" t="s">
        <v>1285</v>
      </c>
      <c r="E468" s="75">
        <v>0.36694099999999996</v>
      </c>
    </row>
    <row r="469" spans="2:5" ht="12.75">
      <c r="B469" s="6" t="s">
        <v>745</v>
      </c>
      <c r="C469" s="61" t="s">
        <v>649</v>
      </c>
      <c r="D469" s="62" t="s">
        <v>650</v>
      </c>
      <c r="E469" s="75">
        <v>1.072404</v>
      </c>
    </row>
    <row r="470" spans="2:5" ht="12.75">
      <c r="B470" s="64" t="s">
        <v>748</v>
      </c>
      <c r="C470" s="61" t="s">
        <v>651</v>
      </c>
      <c r="D470" s="62" t="s">
        <v>142</v>
      </c>
      <c r="E470" s="76">
        <v>0.56</v>
      </c>
    </row>
    <row r="471" spans="2:5" ht="25.5">
      <c r="B471" s="6" t="s">
        <v>878</v>
      </c>
      <c r="C471" s="6" t="s">
        <v>652</v>
      </c>
      <c r="D471" s="5" t="s">
        <v>1286</v>
      </c>
      <c r="E471" s="79">
        <f>3.75-0.82-1.49</f>
        <v>1.4400000000000002</v>
      </c>
    </row>
    <row r="472" spans="2:5" ht="12.75">
      <c r="B472" s="6" t="s">
        <v>795</v>
      </c>
      <c r="C472" s="61" t="s">
        <v>653</v>
      </c>
      <c r="D472" s="62" t="s">
        <v>654</v>
      </c>
      <c r="E472" s="75">
        <v>0.815952</v>
      </c>
    </row>
    <row r="473" spans="2:5" ht="12.75">
      <c r="B473" s="6" t="s">
        <v>813</v>
      </c>
      <c r="C473" s="61" t="s">
        <v>655</v>
      </c>
      <c r="D473" s="62" t="s">
        <v>9</v>
      </c>
      <c r="E473" s="75">
        <v>0.8608</v>
      </c>
    </row>
    <row r="474" spans="2:5" ht="12.75">
      <c r="B474" s="64" t="s">
        <v>748</v>
      </c>
      <c r="C474" s="61" t="s">
        <v>656</v>
      </c>
      <c r="D474" s="62" t="s">
        <v>1287</v>
      </c>
      <c r="E474" s="76">
        <v>0</v>
      </c>
    </row>
    <row r="475" spans="2:5" ht="12.75">
      <c r="B475" s="6" t="s">
        <v>758</v>
      </c>
      <c r="C475" s="61" t="s">
        <v>657</v>
      </c>
      <c r="D475" s="62" t="s">
        <v>1288</v>
      </c>
      <c r="E475" s="75">
        <v>2.618976</v>
      </c>
    </row>
    <row r="476" spans="2:5" ht="12.75">
      <c r="B476" s="6" t="s">
        <v>852</v>
      </c>
      <c r="C476" s="61" t="s">
        <v>658</v>
      </c>
      <c r="D476" s="62" t="s">
        <v>1289</v>
      </c>
      <c r="E476" s="75">
        <v>2.1949870000000002</v>
      </c>
    </row>
    <row r="477" spans="2:5" ht="12.75">
      <c r="B477" s="6" t="s">
        <v>863</v>
      </c>
      <c r="C477" s="61" t="s">
        <v>659</v>
      </c>
      <c r="D477" s="62" t="s">
        <v>1290</v>
      </c>
      <c r="E477" s="75">
        <v>3.1176709999999996</v>
      </c>
    </row>
    <row r="478" spans="2:5" ht="12.75">
      <c r="B478" s="6" t="s">
        <v>863</v>
      </c>
      <c r="C478" s="61" t="s">
        <v>660</v>
      </c>
      <c r="D478" s="62" t="s">
        <v>1291</v>
      </c>
      <c r="E478" s="75">
        <v>2.8984699999999997</v>
      </c>
    </row>
    <row r="479" spans="2:5" ht="12.75">
      <c r="B479" s="6" t="s">
        <v>865</v>
      </c>
      <c r="C479" s="61" t="s">
        <v>661</v>
      </c>
      <c r="D479" s="62" t="s">
        <v>662</v>
      </c>
      <c r="E479" s="75">
        <f>1.83+0.164</f>
        <v>1.994</v>
      </c>
    </row>
    <row r="480" spans="2:5" ht="12.75">
      <c r="B480" s="6" t="s">
        <v>862</v>
      </c>
      <c r="C480" s="61" t="s">
        <v>663</v>
      </c>
      <c r="D480" s="62" t="s">
        <v>1292</v>
      </c>
      <c r="E480" s="75">
        <v>1.200143</v>
      </c>
    </row>
    <row r="481" spans="2:5" ht="12.75">
      <c r="B481" s="64" t="s">
        <v>748</v>
      </c>
      <c r="C481" s="61" t="s">
        <v>664</v>
      </c>
      <c r="D481" s="62" t="s">
        <v>1293</v>
      </c>
      <c r="E481" s="76">
        <v>1.56</v>
      </c>
    </row>
    <row r="482" spans="2:5" ht="25.5">
      <c r="B482" s="64" t="s">
        <v>748</v>
      </c>
      <c r="C482" s="61" t="s">
        <v>665</v>
      </c>
      <c r="D482" s="62" t="s">
        <v>156</v>
      </c>
      <c r="E482" s="55">
        <v>2.5</v>
      </c>
    </row>
    <row r="483" spans="2:5" ht="12.75">
      <c r="B483" s="64" t="s">
        <v>748</v>
      </c>
      <c r="C483" s="61" t="s">
        <v>666</v>
      </c>
      <c r="D483" s="62" t="s">
        <v>1294</v>
      </c>
      <c r="E483" s="76">
        <v>1.9</v>
      </c>
    </row>
    <row r="484" spans="2:5" ht="12.75">
      <c r="B484" s="6" t="s">
        <v>841</v>
      </c>
      <c r="C484" s="61" t="s">
        <v>667</v>
      </c>
      <c r="D484" s="62" t="s">
        <v>1295</v>
      </c>
      <c r="E484" s="75">
        <v>1.7542229999999999</v>
      </c>
    </row>
    <row r="485" spans="2:5" ht="25.5">
      <c r="B485" s="6" t="s">
        <v>802</v>
      </c>
      <c r="C485" s="61" t="s">
        <v>668</v>
      </c>
      <c r="D485" s="62" t="s">
        <v>1296</v>
      </c>
      <c r="E485" s="75">
        <f>1.642628-0.27</f>
        <v>1.372628</v>
      </c>
    </row>
    <row r="486" spans="2:5" ht="12.75">
      <c r="B486" s="6" t="s">
        <v>771</v>
      </c>
      <c r="C486" s="61" t="s">
        <v>669</v>
      </c>
      <c r="D486" s="62" t="s">
        <v>1297</v>
      </c>
      <c r="E486" s="75">
        <v>0.687967</v>
      </c>
    </row>
    <row r="487" spans="2:5" ht="12.75">
      <c r="B487" s="6" t="s">
        <v>846</v>
      </c>
      <c r="C487" s="61" t="s">
        <v>670</v>
      </c>
      <c r="D487" s="62" t="s">
        <v>1298</v>
      </c>
      <c r="E487" s="75">
        <v>3.48</v>
      </c>
    </row>
    <row r="488" spans="2:5" ht="12.75">
      <c r="B488" s="6" t="s">
        <v>825</v>
      </c>
      <c r="C488" s="61" t="s">
        <v>671</v>
      </c>
      <c r="D488" s="62" t="s">
        <v>1299</v>
      </c>
      <c r="E488" s="75">
        <v>0.048143</v>
      </c>
    </row>
    <row r="489" spans="2:5" ht="12.75">
      <c r="B489" s="6" t="s">
        <v>833</v>
      </c>
      <c r="C489" s="61" t="s">
        <v>672</v>
      </c>
      <c r="D489" s="62" t="s">
        <v>1300</v>
      </c>
      <c r="E489" s="75">
        <v>0.20351</v>
      </c>
    </row>
    <row r="490" spans="2:5" ht="12.75">
      <c r="B490" s="6" t="s">
        <v>833</v>
      </c>
      <c r="C490" s="61" t="s">
        <v>673</v>
      </c>
      <c r="D490" s="62" t="s">
        <v>1301</v>
      </c>
      <c r="E490" s="75">
        <v>0.363684</v>
      </c>
    </row>
    <row r="491" spans="2:5" ht="12.75">
      <c r="B491" s="6" t="s">
        <v>780</v>
      </c>
      <c r="C491" s="61" t="s">
        <v>674</v>
      </c>
      <c r="D491" s="62" t="s">
        <v>1302</v>
      </c>
      <c r="E491" s="75">
        <v>0.916409</v>
      </c>
    </row>
    <row r="492" spans="2:5" ht="12.75">
      <c r="B492" s="6" t="s">
        <v>829</v>
      </c>
      <c r="C492" s="61" t="s">
        <v>675</v>
      </c>
      <c r="D492" s="62" t="s">
        <v>1303</v>
      </c>
      <c r="E492" s="75">
        <v>0.253891</v>
      </c>
    </row>
    <row r="493" spans="2:5" ht="12.75">
      <c r="B493" s="6" t="s">
        <v>800</v>
      </c>
      <c r="C493" s="61" t="s">
        <v>676</v>
      </c>
      <c r="D493" s="62" t="s">
        <v>5</v>
      </c>
      <c r="E493" s="75">
        <v>0.22</v>
      </c>
    </row>
    <row r="494" spans="2:5" ht="12.75">
      <c r="B494" s="6" t="s">
        <v>789</v>
      </c>
      <c r="C494" s="61" t="s">
        <v>677</v>
      </c>
      <c r="D494" s="62" t="s">
        <v>1304</v>
      </c>
      <c r="E494" s="75">
        <v>0.701764</v>
      </c>
    </row>
    <row r="495" spans="2:5" ht="12.75">
      <c r="B495" s="6" t="s">
        <v>846</v>
      </c>
      <c r="C495" s="61" t="s">
        <v>678</v>
      </c>
      <c r="D495" s="62" t="s">
        <v>1305</v>
      </c>
      <c r="E495" s="75">
        <v>0.882958</v>
      </c>
    </row>
    <row r="496" spans="2:5" ht="12.75">
      <c r="B496" s="6" t="s">
        <v>776</v>
      </c>
      <c r="C496" s="61" t="s">
        <v>679</v>
      </c>
      <c r="D496" s="62" t="s">
        <v>7</v>
      </c>
      <c r="E496" s="75">
        <v>1.3</v>
      </c>
    </row>
    <row r="497" spans="2:5" ht="12.75">
      <c r="B497" s="6" t="s">
        <v>797</v>
      </c>
      <c r="C497" s="61" t="s">
        <v>680</v>
      </c>
      <c r="D497" s="62" t="s">
        <v>6</v>
      </c>
      <c r="E497" s="75">
        <v>0.34848599999999996</v>
      </c>
    </row>
    <row r="498" spans="2:5" ht="12.75">
      <c r="B498" s="6" t="s">
        <v>832</v>
      </c>
      <c r="C498" s="61" t="s">
        <v>681</v>
      </c>
      <c r="D498" s="62" t="s">
        <v>8</v>
      </c>
      <c r="E498" s="75">
        <v>0.248914</v>
      </c>
    </row>
    <row r="499" spans="2:5" ht="12.75">
      <c r="B499" s="6" t="s">
        <v>809</v>
      </c>
      <c r="C499" s="62" t="s">
        <v>1321</v>
      </c>
      <c r="D499" s="62" t="s">
        <v>130</v>
      </c>
      <c r="E499" s="75">
        <v>1.524541</v>
      </c>
    </row>
    <row r="500" spans="2:5" ht="12.75">
      <c r="B500" s="6" t="s">
        <v>856</v>
      </c>
      <c r="C500" s="61" t="s">
        <v>682</v>
      </c>
      <c r="D500" s="62" t="s">
        <v>1306</v>
      </c>
      <c r="E500" s="75">
        <v>0.21</v>
      </c>
    </row>
    <row r="501" spans="2:5" ht="12.75">
      <c r="B501" s="6" t="s">
        <v>843</v>
      </c>
      <c r="C501" s="61" t="s">
        <v>683</v>
      </c>
      <c r="D501" s="62" t="s">
        <v>1307</v>
      </c>
      <c r="E501" s="75">
        <v>0.426425</v>
      </c>
    </row>
    <row r="502" spans="2:5" ht="12.75">
      <c r="B502" s="6" t="s">
        <v>825</v>
      </c>
      <c r="C502" s="61" t="s">
        <v>684</v>
      </c>
      <c r="D502" s="62" t="s">
        <v>1308</v>
      </c>
      <c r="E502" s="75">
        <v>1.032503</v>
      </c>
    </row>
    <row r="503" spans="2:5" ht="12.75">
      <c r="B503" s="6" t="s">
        <v>750</v>
      </c>
      <c r="C503" s="61" t="s">
        <v>685</v>
      </c>
      <c r="D503" s="62" t="s">
        <v>1309</v>
      </c>
      <c r="E503" s="75">
        <v>2.42</v>
      </c>
    </row>
    <row r="504" spans="2:5" ht="12.75">
      <c r="B504" s="6" t="s">
        <v>861</v>
      </c>
      <c r="C504" s="61" t="s">
        <v>688</v>
      </c>
      <c r="D504" s="62" t="s">
        <v>1310</v>
      </c>
      <c r="E504" s="75">
        <v>1.1351479999999998</v>
      </c>
    </row>
    <row r="505" spans="2:5" ht="12.75">
      <c r="B505" s="6" t="s">
        <v>750</v>
      </c>
      <c r="C505" s="61" t="s">
        <v>689</v>
      </c>
      <c r="D505" s="62" t="s">
        <v>1311</v>
      </c>
      <c r="E505" s="75">
        <v>1.265329</v>
      </c>
    </row>
    <row r="506" spans="2:5" ht="12.75">
      <c r="B506" s="6" t="s">
        <v>853</v>
      </c>
      <c r="C506" s="61" t="s">
        <v>690</v>
      </c>
      <c r="D506" s="62" t="s">
        <v>1312</v>
      </c>
      <c r="E506" s="75">
        <v>1.76</v>
      </c>
    </row>
    <row r="507" spans="2:5" ht="12.75">
      <c r="B507" s="6" t="s">
        <v>865</v>
      </c>
      <c r="C507" s="61" t="s">
        <v>691</v>
      </c>
      <c r="D507" s="62" t="s">
        <v>1320</v>
      </c>
      <c r="E507" s="75">
        <f>0.914-0.164</f>
        <v>0.75</v>
      </c>
    </row>
    <row r="508" spans="2:5" ht="12.75">
      <c r="B508" s="6" t="s">
        <v>780</v>
      </c>
      <c r="C508" s="61" t="s">
        <v>692</v>
      </c>
      <c r="D508" s="62" t="s">
        <v>1313</v>
      </c>
      <c r="E508" s="75">
        <v>0.735796</v>
      </c>
    </row>
    <row r="509" spans="2:5" ht="12.75">
      <c r="B509" s="6" t="s">
        <v>797</v>
      </c>
      <c r="C509" s="61" t="s">
        <v>693</v>
      </c>
      <c r="D509" s="62" t="s">
        <v>1315</v>
      </c>
      <c r="E509" s="75">
        <v>0.918123</v>
      </c>
    </row>
    <row r="510" spans="2:5" ht="12.75">
      <c r="B510" s="6" t="s">
        <v>858</v>
      </c>
      <c r="C510" s="61" t="s">
        <v>694</v>
      </c>
      <c r="D510" s="62" t="s">
        <v>1314</v>
      </c>
      <c r="E510" s="75">
        <v>1.431804</v>
      </c>
    </row>
    <row r="511" spans="2:5" ht="12.75">
      <c r="B511" s="111" t="s">
        <v>879</v>
      </c>
      <c r="C511" s="111"/>
      <c r="D511" s="111"/>
      <c r="E511" s="80">
        <f>SUM(E4:E510)</f>
        <v>580.4685233</v>
      </c>
    </row>
    <row r="512" spans="2:5" ht="12.75">
      <c r="B512" s="45"/>
      <c r="C512" s="45"/>
      <c r="D512" s="45"/>
      <c r="E512" s="46"/>
    </row>
    <row r="513" spans="2:5" ht="12.75">
      <c r="B513" s="109" t="s">
        <v>1316</v>
      </c>
      <c r="C513" s="109"/>
      <c r="D513" s="109"/>
      <c r="E513" s="109"/>
    </row>
    <row r="514" spans="3:5" ht="12.75">
      <c r="C514" s="62" t="s">
        <v>880</v>
      </c>
      <c r="D514" s="6" t="s">
        <v>1318</v>
      </c>
      <c r="E514" s="63">
        <v>0.36</v>
      </c>
    </row>
    <row r="515" spans="3:5" ht="12.75">
      <c r="C515" s="112" t="s">
        <v>879</v>
      </c>
      <c r="D515" s="112"/>
      <c r="E515" s="66">
        <f>SUM(E514:E514)</f>
        <v>0.36</v>
      </c>
    </row>
    <row r="516" spans="2:5" ht="12.75">
      <c r="B516" s="71"/>
      <c r="C516" s="100" t="s">
        <v>1319</v>
      </c>
      <c r="D516" s="102"/>
      <c r="E516" s="65">
        <f>E515+E511</f>
        <v>580.8285233</v>
      </c>
    </row>
    <row r="517" ht="12.75">
      <c r="C517" s="10"/>
    </row>
    <row r="518" spans="2:5" ht="12.75">
      <c r="B518" s="108" t="s">
        <v>881</v>
      </c>
      <c r="C518" s="108"/>
      <c r="D518" s="8"/>
      <c r="E518" s="9"/>
    </row>
    <row r="519" spans="2:5" ht="84.75" customHeight="1">
      <c r="B519" s="107" t="s">
        <v>3</v>
      </c>
      <c r="C519" s="107"/>
      <c r="D519" s="107"/>
      <c r="E519" s="107"/>
    </row>
    <row r="520" spans="2:5" ht="18.75" customHeight="1">
      <c r="B520" s="67"/>
      <c r="C520" s="67"/>
      <c r="D520" s="67"/>
      <c r="E520" s="67"/>
    </row>
    <row r="522" spans="2:5" ht="26.25" customHeight="1">
      <c r="B522" s="103" t="s">
        <v>1093</v>
      </c>
      <c r="C522" s="103"/>
      <c r="D522" s="103"/>
      <c r="E522" s="103"/>
    </row>
    <row r="523" spans="2:5" ht="12.75">
      <c r="B523" s="11" t="s">
        <v>30</v>
      </c>
      <c r="C523" s="12" t="s">
        <v>31</v>
      </c>
      <c r="D523" s="13" t="s">
        <v>882</v>
      </c>
      <c r="E523" s="14" t="s">
        <v>32</v>
      </c>
    </row>
    <row r="524" spans="2:5" ht="12.75">
      <c r="B524" s="93">
        <v>580</v>
      </c>
      <c r="C524" s="15" t="s">
        <v>33</v>
      </c>
      <c r="D524" s="16" t="s">
        <v>971</v>
      </c>
      <c r="E524" s="17">
        <v>0.57</v>
      </c>
    </row>
    <row r="525" spans="2:5" ht="12.75">
      <c r="B525" s="95"/>
      <c r="C525" s="15" t="s">
        <v>34</v>
      </c>
      <c r="D525" s="18" t="s">
        <v>973</v>
      </c>
      <c r="E525" s="17">
        <v>5.45</v>
      </c>
    </row>
    <row r="526" spans="2:5" ht="12.75">
      <c r="B526" s="19"/>
      <c r="C526" s="20"/>
      <c r="D526" s="20"/>
      <c r="E526" s="21" t="s">
        <v>35</v>
      </c>
    </row>
    <row r="527" spans="2:5" ht="12.75">
      <c r="B527" s="93">
        <v>629</v>
      </c>
      <c r="C527" s="15" t="s">
        <v>36</v>
      </c>
      <c r="D527" s="18" t="s">
        <v>974</v>
      </c>
      <c r="E527" s="17">
        <v>4.39</v>
      </c>
    </row>
    <row r="528" spans="2:5" ht="12.75">
      <c r="B528" s="94"/>
      <c r="C528" s="15" t="s">
        <v>1037</v>
      </c>
      <c r="D528" s="18" t="s">
        <v>975</v>
      </c>
      <c r="E528" s="17">
        <v>2.63</v>
      </c>
    </row>
    <row r="529" spans="2:5" ht="12.75">
      <c r="B529" s="94"/>
      <c r="C529" s="15" t="s">
        <v>37</v>
      </c>
      <c r="D529" s="22"/>
      <c r="E529" s="17">
        <v>0.49</v>
      </c>
    </row>
    <row r="530" spans="2:5" ht="12.75">
      <c r="B530" s="94"/>
      <c r="C530" s="15" t="s">
        <v>1037</v>
      </c>
      <c r="D530" s="18" t="s">
        <v>976</v>
      </c>
      <c r="E530" s="17">
        <v>3.24</v>
      </c>
    </row>
    <row r="531" spans="2:5" ht="12.75">
      <c r="B531" s="95"/>
      <c r="C531" s="15" t="s">
        <v>656</v>
      </c>
      <c r="D531" s="18" t="s">
        <v>977</v>
      </c>
      <c r="E531" s="17">
        <v>2.58</v>
      </c>
    </row>
    <row r="532" spans="2:5" ht="12.75">
      <c r="B532" s="19"/>
      <c r="C532" s="20"/>
      <c r="D532" s="20"/>
      <c r="E532" s="21" t="s">
        <v>35</v>
      </c>
    </row>
    <row r="533" spans="2:5" ht="12.75">
      <c r="B533" s="93">
        <v>631</v>
      </c>
      <c r="C533" s="15" t="s">
        <v>38</v>
      </c>
      <c r="D533" s="18" t="s">
        <v>978</v>
      </c>
      <c r="E533" s="17">
        <v>3.95</v>
      </c>
    </row>
    <row r="534" spans="2:5" ht="12.75">
      <c r="B534" s="94"/>
      <c r="C534" s="15" t="s">
        <v>39</v>
      </c>
      <c r="D534" s="18" t="s">
        <v>979</v>
      </c>
      <c r="E534" s="17">
        <v>1.32</v>
      </c>
    </row>
    <row r="535" spans="2:5" ht="12.75">
      <c r="B535" s="94"/>
      <c r="C535" s="15" t="s">
        <v>40</v>
      </c>
      <c r="D535" s="18" t="s">
        <v>980</v>
      </c>
      <c r="E535" s="17">
        <v>0.25</v>
      </c>
    </row>
    <row r="536" spans="2:5" ht="12.75">
      <c r="B536" s="94"/>
      <c r="C536" s="15" t="s">
        <v>41</v>
      </c>
      <c r="D536" s="18" t="s">
        <v>981</v>
      </c>
      <c r="E536" s="17">
        <v>2.97</v>
      </c>
    </row>
    <row r="537" spans="2:5" ht="12.75">
      <c r="B537" s="94"/>
      <c r="C537" s="15" t="s">
        <v>46</v>
      </c>
      <c r="D537" s="22"/>
      <c r="E537" s="17"/>
    </row>
    <row r="538" spans="2:5" ht="12.75">
      <c r="B538" s="94"/>
      <c r="C538" s="15" t="s">
        <v>47</v>
      </c>
      <c r="D538" s="18" t="s">
        <v>982</v>
      </c>
      <c r="E538" s="17">
        <v>2.38</v>
      </c>
    </row>
    <row r="539" spans="2:5" ht="12.75">
      <c r="B539" s="94"/>
      <c r="C539" s="15" t="s">
        <v>48</v>
      </c>
      <c r="D539" s="22"/>
      <c r="E539" s="17"/>
    </row>
    <row r="540" spans="2:5" ht="12.75">
      <c r="B540" s="94"/>
      <c r="C540" s="15" t="s">
        <v>1038</v>
      </c>
      <c r="D540" s="18" t="s">
        <v>983</v>
      </c>
      <c r="E540" s="17">
        <v>0.54</v>
      </c>
    </row>
    <row r="541" spans="2:5" ht="12.75">
      <c r="B541" s="94"/>
      <c r="C541" s="15" t="s">
        <v>49</v>
      </c>
      <c r="D541" s="22"/>
      <c r="E541" s="17">
        <v>0.59</v>
      </c>
    </row>
    <row r="542" spans="2:5" ht="12.75">
      <c r="B542" s="94"/>
      <c r="C542" s="15" t="s">
        <v>889</v>
      </c>
      <c r="D542" s="22" t="s">
        <v>985</v>
      </c>
      <c r="E542" s="17">
        <v>3.41</v>
      </c>
    </row>
    <row r="543" spans="2:5" ht="12.75">
      <c r="B543" s="94"/>
      <c r="C543" s="15" t="s">
        <v>986</v>
      </c>
      <c r="D543" s="22"/>
      <c r="E543" s="17"/>
    </row>
    <row r="544" spans="2:5" ht="12.75">
      <c r="B544" s="94"/>
      <c r="C544" s="15" t="s">
        <v>50</v>
      </c>
      <c r="D544" s="22" t="s">
        <v>987</v>
      </c>
      <c r="E544" s="17">
        <v>3.93</v>
      </c>
    </row>
    <row r="545" spans="2:5" ht="12.75">
      <c r="B545" s="95"/>
      <c r="C545" s="15" t="s">
        <v>701</v>
      </c>
      <c r="D545" s="22" t="s">
        <v>984</v>
      </c>
      <c r="E545" s="17">
        <v>0.85</v>
      </c>
    </row>
    <row r="546" spans="2:5" ht="12.75">
      <c r="B546" s="23"/>
      <c r="C546" s="20"/>
      <c r="D546" s="20"/>
      <c r="E546" s="21" t="s">
        <v>35</v>
      </c>
    </row>
    <row r="547" spans="2:5" ht="12.75">
      <c r="B547" s="24">
        <v>633</v>
      </c>
      <c r="C547" s="16" t="s">
        <v>51</v>
      </c>
      <c r="D547" s="22" t="s">
        <v>988</v>
      </c>
      <c r="E547" s="17">
        <v>8.13</v>
      </c>
    </row>
    <row r="548" spans="2:5" ht="12.75">
      <c r="B548" s="25"/>
      <c r="C548" s="20"/>
      <c r="D548" s="20"/>
      <c r="E548" s="21" t="s">
        <v>35</v>
      </c>
    </row>
    <row r="549" spans="2:5" ht="12.75">
      <c r="B549" s="93">
        <v>634</v>
      </c>
      <c r="C549" s="16" t="s">
        <v>52</v>
      </c>
      <c r="D549" s="26" t="s">
        <v>989</v>
      </c>
      <c r="E549" s="17">
        <f>6.45</f>
        <v>6.45</v>
      </c>
    </row>
    <row r="550" spans="2:5" ht="12.75">
      <c r="B550" s="94"/>
      <c r="C550" s="16" t="s">
        <v>53</v>
      </c>
      <c r="D550" s="22" t="s">
        <v>990</v>
      </c>
      <c r="E550" s="17">
        <v>0.31</v>
      </c>
    </row>
    <row r="551" spans="2:5" ht="12.75">
      <c r="B551" s="94"/>
      <c r="C551" s="16" t="s">
        <v>54</v>
      </c>
      <c r="D551" s="22" t="s">
        <v>995</v>
      </c>
      <c r="E551" s="17">
        <v>1.03</v>
      </c>
    </row>
    <row r="552" spans="2:5" ht="12.75">
      <c r="B552" s="94"/>
      <c r="C552" s="16" t="s">
        <v>55</v>
      </c>
      <c r="D552" s="22" t="s">
        <v>991</v>
      </c>
      <c r="E552" s="17">
        <v>1.31</v>
      </c>
    </row>
    <row r="553" spans="2:5" ht="12.75">
      <c r="B553" s="94"/>
      <c r="C553" s="16" t="s">
        <v>56</v>
      </c>
      <c r="D553" s="22" t="s">
        <v>992</v>
      </c>
      <c r="E553" s="17">
        <v>2.22</v>
      </c>
    </row>
    <row r="554" spans="2:5" ht="12.75">
      <c r="B554" s="94"/>
      <c r="C554" s="16" t="s">
        <v>57</v>
      </c>
      <c r="D554" s="22"/>
      <c r="E554" s="17"/>
    </row>
    <row r="555" spans="2:5" ht="12.75">
      <c r="B555" s="94"/>
      <c r="C555" s="16" t="s">
        <v>58</v>
      </c>
      <c r="D555" s="22" t="s">
        <v>996</v>
      </c>
      <c r="E555" s="17">
        <v>1.84</v>
      </c>
    </row>
    <row r="556" spans="2:5" ht="12.75">
      <c r="B556" s="94"/>
      <c r="C556" s="16" t="s">
        <v>59</v>
      </c>
      <c r="D556" s="22"/>
      <c r="E556" s="17">
        <v>0.47</v>
      </c>
    </row>
    <row r="557" spans="2:5" ht="12.75">
      <c r="B557" s="94"/>
      <c r="C557" s="16" t="s">
        <v>60</v>
      </c>
      <c r="D557" s="22" t="s">
        <v>994</v>
      </c>
      <c r="E557" s="17">
        <v>1.82</v>
      </c>
    </row>
    <row r="558" spans="2:5" ht="12.75">
      <c r="B558" s="94"/>
      <c r="C558" s="16" t="s">
        <v>61</v>
      </c>
      <c r="D558" s="22" t="s">
        <v>1039</v>
      </c>
      <c r="E558" s="17">
        <v>1.04</v>
      </c>
    </row>
    <row r="559" spans="2:5" ht="12.75">
      <c r="B559" s="94"/>
      <c r="C559" s="16" t="s">
        <v>1037</v>
      </c>
      <c r="D559" s="22" t="s">
        <v>997</v>
      </c>
      <c r="E559" s="17">
        <v>0.76</v>
      </c>
    </row>
    <row r="560" spans="2:5" ht="12.75">
      <c r="B560" s="94"/>
      <c r="C560" s="16" t="s">
        <v>36</v>
      </c>
      <c r="D560" s="22" t="s">
        <v>998</v>
      </c>
      <c r="E560" s="17">
        <v>2.85</v>
      </c>
    </row>
    <row r="561" spans="2:5" ht="12.75">
      <c r="B561" s="95"/>
      <c r="C561" s="16" t="s">
        <v>62</v>
      </c>
      <c r="D561" s="22" t="s">
        <v>999</v>
      </c>
      <c r="E561" s="17">
        <v>1.64</v>
      </c>
    </row>
    <row r="562" spans="2:5" ht="12.75">
      <c r="B562" s="19"/>
      <c r="C562" s="20"/>
      <c r="D562" s="20"/>
      <c r="E562" s="21" t="s">
        <v>35</v>
      </c>
    </row>
    <row r="563" spans="2:5" ht="12.75">
      <c r="B563" s="93">
        <v>637</v>
      </c>
      <c r="C563" s="15" t="s">
        <v>63</v>
      </c>
      <c r="D563" s="22" t="s">
        <v>1000</v>
      </c>
      <c r="E563" s="17">
        <v>3.73</v>
      </c>
    </row>
    <row r="564" spans="2:5" ht="12.75">
      <c r="B564" s="94"/>
      <c r="C564" s="15" t="s">
        <v>64</v>
      </c>
      <c r="D564" s="27" t="s">
        <v>1001</v>
      </c>
      <c r="E564" s="28">
        <f>0.81-0.423</f>
        <v>0.38700000000000007</v>
      </c>
    </row>
    <row r="565" spans="2:5" ht="12.75">
      <c r="B565" s="94"/>
      <c r="C565" s="15" t="s">
        <v>65</v>
      </c>
      <c r="D565" s="29" t="s">
        <v>1002</v>
      </c>
      <c r="E565" s="30">
        <v>1.06</v>
      </c>
    </row>
    <row r="566" spans="2:5" ht="12.75">
      <c r="B566" s="94"/>
      <c r="C566" s="15" t="s">
        <v>733</v>
      </c>
      <c r="D566" s="29" t="s">
        <v>1003</v>
      </c>
      <c r="E566" s="30">
        <v>0.9</v>
      </c>
    </row>
    <row r="567" spans="2:5" ht="12.75">
      <c r="B567" s="94"/>
      <c r="C567" s="15" t="s">
        <v>58</v>
      </c>
      <c r="D567" s="29" t="s">
        <v>1004</v>
      </c>
      <c r="E567" s="30">
        <v>1.34</v>
      </c>
    </row>
    <row r="568" spans="2:5" ht="12.75">
      <c r="B568" s="94"/>
      <c r="C568" s="15" t="s">
        <v>59</v>
      </c>
      <c r="D568" s="29"/>
      <c r="E568" s="30">
        <v>0.47</v>
      </c>
    </row>
    <row r="569" spans="2:5" ht="12.75">
      <c r="B569" s="94"/>
      <c r="C569" s="15" t="s">
        <v>60</v>
      </c>
      <c r="D569" s="29" t="s">
        <v>1005</v>
      </c>
      <c r="E569" s="30">
        <v>0.59</v>
      </c>
    </row>
    <row r="570" spans="2:5" ht="12.75">
      <c r="B570" s="94"/>
      <c r="C570" s="15" t="s">
        <v>66</v>
      </c>
      <c r="D570" s="29"/>
      <c r="E570" s="30"/>
    </row>
    <row r="571" spans="2:5" ht="12.75">
      <c r="B571" s="94"/>
      <c r="C571" s="15" t="s">
        <v>67</v>
      </c>
      <c r="D571" s="29" t="s">
        <v>1006</v>
      </c>
      <c r="E571" s="30">
        <v>1.32</v>
      </c>
    </row>
    <row r="572" spans="2:5" ht="12.75">
      <c r="B572" s="94"/>
      <c r="C572" s="15" t="s">
        <v>68</v>
      </c>
      <c r="D572" s="29" t="s">
        <v>1007</v>
      </c>
      <c r="E572" s="30">
        <v>0.19</v>
      </c>
    </row>
    <row r="573" spans="2:5" ht="12.75">
      <c r="B573" s="94"/>
      <c r="C573" s="15" t="s">
        <v>1037</v>
      </c>
      <c r="D573" s="22" t="s">
        <v>1007</v>
      </c>
      <c r="E573" s="17">
        <v>0.17</v>
      </c>
    </row>
    <row r="574" spans="2:5" ht="12.75">
      <c r="B574" s="94"/>
      <c r="C574" s="15" t="s">
        <v>69</v>
      </c>
      <c r="D574" s="22" t="s">
        <v>1008</v>
      </c>
      <c r="E574" s="17">
        <v>1.29</v>
      </c>
    </row>
    <row r="575" spans="2:5" ht="12.75">
      <c r="B575" s="94"/>
      <c r="C575" s="15" t="s">
        <v>70</v>
      </c>
      <c r="D575" s="22" t="s">
        <v>1009</v>
      </c>
      <c r="E575" s="17">
        <v>0.32</v>
      </c>
    </row>
    <row r="576" spans="2:5" ht="12.75">
      <c r="B576" s="94"/>
      <c r="C576" s="15" t="s">
        <v>41</v>
      </c>
      <c r="D576" s="22" t="s">
        <v>1010</v>
      </c>
      <c r="E576" s="17">
        <v>5.2</v>
      </c>
    </row>
    <row r="577" spans="2:5" ht="12.75">
      <c r="B577" s="94"/>
      <c r="C577" s="15" t="s">
        <v>40</v>
      </c>
      <c r="D577" s="22" t="s">
        <v>1011</v>
      </c>
      <c r="E577" s="17">
        <v>0.25</v>
      </c>
    </row>
    <row r="578" spans="2:5" ht="12.75">
      <c r="B578" s="94"/>
      <c r="C578" s="15" t="s">
        <v>39</v>
      </c>
      <c r="D578" s="22" t="s">
        <v>1012</v>
      </c>
      <c r="E578" s="17">
        <v>3.34</v>
      </c>
    </row>
    <row r="579" spans="2:5" ht="12.75">
      <c r="B579" s="94"/>
      <c r="C579" s="15" t="s">
        <v>71</v>
      </c>
      <c r="D579" s="22" t="s">
        <v>1013</v>
      </c>
      <c r="E579" s="17">
        <v>2.32</v>
      </c>
    </row>
    <row r="580" spans="2:5" ht="12.75">
      <c r="B580" s="95"/>
      <c r="C580" s="15" t="s">
        <v>72</v>
      </c>
      <c r="D580" s="22" t="s">
        <v>1014</v>
      </c>
      <c r="E580" s="17">
        <v>4.44</v>
      </c>
    </row>
    <row r="581" spans="2:5" ht="12.75">
      <c r="B581" s="23"/>
      <c r="C581" s="20"/>
      <c r="D581" s="20"/>
      <c r="E581" s="21" t="s">
        <v>35</v>
      </c>
    </row>
    <row r="582" spans="2:5" ht="12.75">
      <c r="B582" s="24">
        <v>638</v>
      </c>
      <c r="C582" s="16" t="s">
        <v>1035</v>
      </c>
      <c r="D582" s="22" t="s">
        <v>1015</v>
      </c>
      <c r="E582" s="17">
        <v>1.13</v>
      </c>
    </row>
    <row r="583" spans="2:5" ht="12.75">
      <c r="B583" s="25"/>
      <c r="C583" s="20"/>
      <c r="D583" s="20"/>
      <c r="E583" s="21" t="s">
        <v>35</v>
      </c>
    </row>
    <row r="584" spans="2:5" ht="25.5">
      <c r="B584" s="90">
        <v>706</v>
      </c>
      <c r="C584" s="15" t="s">
        <v>73</v>
      </c>
      <c r="D584" s="31" t="s">
        <v>1016</v>
      </c>
      <c r="E584" s="3">
        <f>1.22-0.8</f>
        <v>0.41999999999999993</v>
      </c>
    </row>
    <row r="585" spans="2:5" ht="12.75">
      <c r="B585" s="92"/>
      <c r="C585" s="15" t="s">
        <v>74</v>
      </c>
      <c r="D585" s="22" t="s">
        <v>1017</v>
      </c>
      <c r="E585" s="17">
        <v>0.44</v>
      </c>
    </row>
    <row r="586" spans="2:5" ht="12.75">
      <c r="B586" s="23"/>
      <c r="C586" s="20"/>
      <c r="D586" s="20"/>
      <c r="E586" s="21" t="s">
        <v>35</v>
      </c>
    </row>
    <row r="587" spans="2:5" ht="12.75">
      <c r="B587" s="24">
        <v>711</v>
      </c>
      <c r="C587" s="16" t="s">
        <v>75</v>
      </c>
      <c r="D587" s="22" t="s">
        <v>1018</v>
      </c>
      <c r="E587" s="17">
        <v>2.101</v>
      </c>
    </row>
    <row r="588" spans="2:5" ht="12.75">
      <c r="B588" s="25"/>
      <c r="C588" s="20"/>
      <c r="D588" s="20"/>
      <c r="E588" s="21" t="s">
        <v>35</v>
      </c>
    </row>
    <row r="589" spans="2:5" ht="12.75">
      <c r="B589" s="93">
        <v>717</v>
      </c>
      <c r="C589" s="15" t="s">
        <v>889</v>
      </c>
      <c r="D589" s="22" t="s">
        <v>1019</v>
      </c>
      <c r="E589" s="17">
        <v>1.42</v>
      </c>
    </row>
    <row r="590" spans="2:5" ht="12.75">
      <c r="B590" s="95"/>
      <c r="C590" s="15" t="s">
        <v>76</v>
      </c>
      <c r="D590" s="22" t="s">
        <v>1020</v>
      </c>
      <c r="E590" s="17">
        <v>0.47</v>
      </c>
    </row>
    <row r="591" spans="2:5" ht="12.75">
      <c r="B591" s="19"/>
      <c r="C591" s="20"/>
      <c r="D591" s="20"/>
      <c r="E591" s="21" t="s">
        <v>35</v>
      </c>
    </row>
    <row r="592" spans="2:5" ht="12.75">
      <c r="B592" s="90">
        <v>719</v>
      </c>
      <c r="C592" s="15" t="s">
        <v>70</v>
      </c>
      <c r="D592" s="22" t="s">
        <v>1021</v>
      </c>
      <c r="E592" s="17">
        <v>0.22</v>
      </c>
    </row>
    <row r="593" spans="2:5" ht="12.75">
      <c r="B593" s="91"/>
      <c r="C593" s="15" t="s">
        <v>77</v>
      </c>
      <c r="D593" s="22" t="s">
        <v>175</v>
      </c>
      <c r="E593" s="17">
        <v>0.41</v>
      </c>
    </row>
    <row r="594" spans="2:5" s="69" customFormat="1" ht="12.75">
      <c r="B594" s="91"/>
      <c r="C594" s="15" t="s">
        <v>174</v>
      </c>
      <c r="D594" s="29" t="s">
        <v>176</v>
      </c>
      <c r="E594" s="30">
        <v>0.31</v>
      </c>
    </row>
    <row r="595" spans="2:5" ht="12.75">
      <c r="B595" s="91"/>
      <c r="C595" s="15" t="s">
        <v>78</v>
      </c>
      <c r="D595" s="22"/>
      <c r="E595" s="17">
        <v>0.7</v>
      </c>
    </row>
    <row r="596" spans="2:5" ht="12.75">
      <c r="B596" s="91"/>
      <c r="C596" s="15" t="s">
        <v>79</v>
      </c>
      <c r="D596" s="22" t="s">
        <v>1022</v>
      </c>
      <c r="E596" s="17">
        <v>0.79</v>
      </c>
    </row>
    <row r="597" spans="2:5" ht="12.75">
      <c r="B597" s="91"/>
      <c r="C597" s="15" t="s">
        <v>80</v>
      </c>
      <c r="D597" s="22" t="s">
        <v>1023</v>
      </c>
      <c r="E597" s="17">
        <v>0.37</v>
      </c>
    </row>
    <row r="598" spans="2:5" ht="12.75">
      <c r="B598" s="91"/>
      <c r="C598" s="15" t="s">
        <v>81</v>
      </c>
      <c r="D598" s="22" t="s">
        <v>1024</v>
      </c>
      <c r="E598" s="17">
        <v>0.12</v>
      </c>
    </row>
    <row r="599" spans="2:5" ht="12.75">
      <c r="B599" s="91"/>
      <c r="C599" s="15" t="s">
        <v>82</v>
      </c>
      <c r="D599" s="22" t="s">
        <v>1025</v>
      </c>
      <c r="E599" s="17">
        <v>0.1</v>
      </c>
    </row>
    <row r="600" spans="2:5" ht="12.75">
      <c r="B600" s="91"/>
      <c r="C600" s="15" t="s">
        <v>83</v>
      </c>
      <c r="D600" s="22" t="s">
        <v>1026</v>
      </c>
      <c r="E600" s="17">
        <v>1.6</v>
      </c>
    </row>
    <row r="601" spans="2:5" ht="12.75">
      <c r="B601" s="91"/>
      <c r="C601" s="15" t="s">
        <v>84</v>
      </c>
      <c r="D601" s="22"/>
      <c r="E601" s="17"/>
    </row>
    <row r="602" spans="2:5" ht="12.75">
      <c r="B602" s="91"/>
      <c r="C602" s="15" t="s">
        <v>85</v>
      </c>
      <c r="D602" s="22" t="s">
        <v>1027</v>
      </c>
      <c r="E602" s="17">
        <v>0.94</v>
      </c>
    </row>
    <row r="603" spans="2:5" ht="12.75">
      <c r="B603" s="91"/>
      <c r="C603" s="15" t="s">
        <v>86</v>
      </c>
      <c r="D603" s="22"/>
      <c r="E603" s="17"/>
    </row>
    <row r="604" spans="2:5" ht="12.75">
      <c r="B604" s="91"/>
      <c r="C604" s="15" t="s">
        <v>85</v>
      </c>
      <c r="D604" s="22" t="s">
        <v>1028</v>
      </c>
      <c r="E604" s="17">
        <v>0.46</v>
      </c>
    </row>
    <row r="605" spans="2:5" ht="12.75">
      <c r="B605" s="91"/>
      <c r="C605" s="15" t="s">
        <v>305</v>
      </c>
      <c r="D605" s="22" t="s">
        <v>1055</v>
      </c>
      <c r="E605" s="17">
        <v>1.49</v>
      </c>
    </row>
    <row r="606" spans="2:5" ht="12.75">
      <c r="B606" s="91"/>
      <c r="C606" s="15" t="s">
        <v>305</v>
      </c>
      <c r="D606" s="32" t="s">
        <v>1036</v>
      </c>
      <c r="E606" s="33">
        <v>1</v>
      </c>
    </row>
    <row r="607" spans="2:5" ht="12.75">
      <c r="B607" s="91"/>
      <c r="C607" s="15" t="s">
        <v>656</v>
      </c>
      <c r="D607" s="32" t="s">
        <v>1029</v>
      </c>
      <c r="E607" s="33">
        <v>1.07</v>
      </c>
    </row>
    <row r="608" spans="2:5" ht="12.75">
      <c r="B608" s="91"/>
      <c r="C608" s="15" t="s">
        <v>515</v>
      </c>
      <c r="D608" s="32" t="s">
        <v>516</v>
      </c>
      <c r="E608" s="33">
        <v>0.87</v>
      </c>
    </row>
    <row r="609" spans="2:5" ht="12.75">
      <c r="B609" s="91"/>
      <c r="C609" s="15" t="s">
        <v>87</v>
      </c>
      <c r="D609" s="22" t="s">
        <v>1030</v>
      </c>
      <c r="E609" s="17">
        <v>1.22</v>
      </c>
    </row>
    <row r="610" spans="2:5" ht="12.75">
      <c r="B610" s="91"/>
      <c r="C610" s="15" t="s">
        <v>88</v>
      </c>
      <c r="D610" s="22" t="s">
        <v>1031</v>
      </c>
      <c r="E610" s="17">
        <v>0.32</v>
      </c>
    </row>
    <row r="611" spans="2:5" ht="12.75">
      <c r="B611" s="91"/>
      <c r="C611" s="15" t="s">
        <v>89</v>
      </c>
      <c r="D611" s="22" t="s">
        <v>1032</v>
      </c>
      <c r="E611" s="17">
        <v>0.8</v>
      </c>
    </row>
    <row r="612" spans="2:5" ht="12.75">
      <c r="B612" s="91"/>
      <c r="C612" s="15" t="s">
        <v>90</v>
      </c>
      <c r="D612" s="22" t="s">
        <v>1033</v>
      </c>
      <c r="E612" s="17">
        <v>0.75</v>
      </c>
    </row>
    <row r="613" spans="2:5" ht="12.75">
      <c r="B613" s="91"/>
      <c r="C613" s="15" t="s">
        <v>91</v>
      </c>
      <c r="D613" s="22" t="s">
        <v>1034</v>
      </c>
      <c r="E613" s="17">
        <v>0.29</v>
      </c>
    </row>
    <row r="614" spans="2:5" ht="12.75">
      <c r="B614" s="92"/>
      <c r="C614" s="15" t="s">
        <v>889</v>
      </c>
      <c r="D614" s="32" t="s">
        <v>972</v>
      </c>
      <c r="E614" s="33">
        <v>1.15</v>
      </c>
    </row>
    <row r="615" spans="2:5" ht="12.75">
      <c r="B615" s="19"/>
      <c r="C615" s="20"/>
      <c r="D615" s="20"/>
      <c r="E615" s="21" t="s">
        <v>35</v>
      </c>
    </row>
    <row r="616" spans="2:5" ht="12.75">
      <c r="B616" s="93">
        <v>724</v>
      </c>
      <c r="C616" s="15" t="s">
        <v>193</v>
      </c>
      <c r="D616" s="22" t="s">
        <v>1040</v>
      </c>
      <c r="E616" s="17">
        <v>0.6</v>
      </c>
    </row>
    <row r="617" spans="2:5" ht="12.75">
      <c r="B617" s="94"/>
      <c r="C617" s="15" t="s">
        <v>92</v>
      </c>
      <c r="D617" s="22" t="s">
        <v>1041</v>
      </c>
      <c r="E617" s="17">
        <v>1.86</v>
      </c>
    </row>
    <row r="618" spans="2:5" ht="12.75">
      <c r="B618" s="94"/>
      <c r="C618" s="15" t="s">
        <v>93</v>
      </c>
      <c r="D618" s="22" t="s">
        <v>1042</v>
      </c>
      <c r="E618" s="17">
        <v>1.52</v>
      </c>
    </row>
    <row r="619" spans="2:5" ht="12.75">
      <c r="B619" s="94"/>
      <c r="C619" s="15" t="s">
        <v>94</v>
      </c>
      <c r="D619" s="22" t="s">
        <v>1043</v>
      </c>
      <c r="E619" s="17">
        <v>3.92</v>
      </c>
    </row>
    <row r="620" spans="2:5" ht="12.75">
      <c r="B620" s="95"/>
      <c r="C620" s="15" t="s">
        <v>95</v>
      </c>
      <c r="D620" s="22" t="s">
        <v>1044</v>
      </c>
      <c r="E620" s="17">
        <v>2.76</v>
      </c>
    </row>
    <row r="621" spans="2:5" ht="12.75">
      <c r="B621" s="23"/>
      <c r="C621" s="20"/>
      <c r="D621" s="20"/>
      <c r="E621" s="21" t="s">
        <v>35</v>
      </c>
    </row>
    <row r="622" spans="2:5" ht="12.75">
      <c r="B622" s="24">
        <v>801</v>
      </c>
      <c r="C622" s="16" t="s">
        <v>96</v>
      </c>
      <c r="D622" s="22" t="s">
        <v>1045</v>
      </c>
      <c r="E622" s="17">
        <v>13.3</v>
      </c>
    </row>
    <row r="623" spans="2:5" ht="12.75">
      <c r="B623" s="25"/>
      <c r="C623" s="20"/>
      <c r="D623" s="20"/>
      <c r="E623" s="21" t="s">
        <v>35</v>
      </c>
    </row>
    <row r="624" spans="2:5" ht="12.75">
      <c r="B624" s="93">
        <v>898</v>
      </c>
      <c r="C624" s="15" t="s">
        <v>97</v>
      </c>
      <c r="D624" s="22" t="s">
        <v>1046</v>
      </c>
      <c r="E624" s="17">
        <v>2.67</v>
      </c>
    </row>
    <row r="625" spans="2:5" ht="12.75">
      <c r="B625" s="94"/>
      <c r="C625" s="15" t="s">
        <v>98</v>
      </c>
      <c r="D625" s="22" t="s">
        <v>1047</v>
      </c>
      <c r="E625" s="17">
        <v>1.77</v>
      </c>
    </row>
    <row r="626" spans="2:5" ht="12.75">
      <c r="B626" s="95"/>
      <c r="C626" s="15" t="s">
        <v>99</v>
      </c>
      <c r="D626" s="22" t="s">
        <v>1048</v>
      </c>
      <c r="E626" s="17">
        <v>1.72</v>
      </c>
    </row>
    <row r="627" spans="2:5" ht="12.75">
      <c r="B627" s="34"/>
      <c r="C627" s="35"/>
      <c r="D627" s="36"/>
      <c r="E627" s="21" t="s">
        <v>35</v>
      </c>
    </row>
    <row r="628" spans="2:5" ht="12.75">
      <c r="B628" s="37"/>
      <c r="C628" s="37"/>
      <c r="D628" s="37"/>
      <c r="E628" s="37"/>
    </row>
    <row r="629" spans="2:5" ht="33.75" customHeight="1">
      <c r="B629" s="96" t="s">
        <v>964</v>
      </c>
      <c r="C629" s="96"/>
      <c r="D629" s="96"/>
      <c r="E629" s="96"/>
    </row>
    <row r="630" spans="2:5" ht="12.75" customHeight="1">
      <c r="B630" s="93">
        <v>801</v>
      </c>
      <c r="C630" s="15" t="s">
        <v>96</v>
      </c>
      <c r="D630" s="18" t="s">
        <v>1049</v>
      </c>
      <c r="E630" s="17">
        <v>1.35</v>
      </c>
    </row>
    <row r="631" spans="2:5" ht="12.75">
      <c r="B631" s="94"/>
      <c r="C631" s="15" t="s">
        <v>965</v>
      </c>
      <c r="D631" s="18" t="s">
        <v>1050</v>
      </c>
      <c r="E631" s="17">
        <v>2.12</v>
      </c>
    </row>
    <row r="632" spans="2:5" ht="12.75">
      <c r="B632" s="94"/>
      <c r="C632" s="15" t="s">
        <v>966</v>
      </c>
      <c r="D632" s="18" t="s">
        <v>1051</v>
      </c>
      <c r="E632" s="17">
        <v>1.54</v>
      </c>
    </row>
    <row r="633" spans="2:5" ht="12.75">
      <c r="B633" s="94"/>
      <c r="C633" s="15" t="s">
        <v>967</v>
      </c>
      <c r="D633" s="18" t="s">
        <v>1054</v>
      </c>
      <c r="E633" s="17">
        <v>0.71</v>
      </c>
    </row>
    <row r="634" spans="2:5" ht="12.75">
      <c r="B634" s="94"/>
      <c r="C634" s="15" t="s">
        <v>67</v>
      </c>
      <c r="D634" s="18" t="s">
        <v>1052</v>
      </c>
      <c r="E634" s="17">
        <f>3.07-0.241</f>
        <v>2.8289999999999997</v>
      </c>
    </row>
    <row r="635" spans="2:5" ht="12.75">
      <c r="B635" s="95"/>
      <c r="C635" s="15" t="s">
        <v>968</v>
      </c>
      <c r="D635" s="18" t="s">
        <v>1053</v>
      </c>
      <c r="E635" s="17">
        <f>3.44-0.717</f>
        <v>2.723</v>
      </c>
    </row>
    <row r="636" spans="2:5" ht="12.75">
      <c r="B636" s="34"/>
      <c r="C636" s="35"/>
      <c r="D636" s="36"/>
      <c r="E636" s="21" t="s">
        <v>35</v>
      </c>
    </row>
    <row r="637" spans="2:5" ht="12.75">
      <c r="B637" s="38"/>
      <c r="C637" s="39"/>
      <c r="D637" s="40"/>
      <c r="E637" s="17"/>
    </row>
    <row r="638" spans="2:5" ht="12.75">
      <c r="B638" s="41"/>
      <c r="C638" s="105" t="s">
        <v>969</v>
      </c>
      <c r="D638" s="105"/>
      <c r="E638" s="105"/>
    </row>
    <row r="639" spans="2:5" ht="12.75">
      <c r="B639" s="42"/>
      <c r="C639" s="43"/>
      <c r="D639" s="43"/>
      <c r="E639" s="44"/>
    </row>
    <row r="640" spans="2:5" ht="12.75">
      <c r="B640" s="42"/>
      <c r="C640" s="43"/>
      <c r="D640" s="43"/>
      <c r="E640" s="44"/>
    </row>
    <row r="641" spans="2:5" ht="25.5" customHeight="1">
      <c r="B641" s="106" t="s">
        <v>970</v>
      </c>
      <c r="C641" s="106"/>
      <c r="D641" s="106"/>
      <c r="E641" s="106"/>
    </row>
    <row r="644" spans="2:5" ht="26.25" customHeight="1">
      <c r="B644" s="103" t="s">
        <v>1092</v>
      </c>
      <c r="C644" s="103"/>
      <c r="D644" s="103"/>
      <c r="E644" s="103"/>
    </row>
    <row r="645" spans="2:5" ht="12.75">
      <c r="B645" s="11" t="s">
        <v>30</v>
      </c>
      <c r="C645" s="12" t="s">
        <v>31</v>
      </c>
      <c r="D645" s="13" t="s">
        <v>882</v>
      </c>
      <c r="E645" s="47" t="s">
        <v>32</v>
      </c>
    </row>
    <row r="646" spans="2:5" ht="25.5">
      <c r="B646" s="83">
        <v>2</v>
      </c>
      <c r="C646" s="48" t="s">
        <v>1056</v>
      </c>
      <c r="D646" s="48" t="s">
        <v>1057</v>
      </c>
      <c r="E646" s="49">
        <v>2.8</v>
      </c>
    </row>
    <row r="647" spans="2:5" ht="12.75">
      <c r="B647" s="83"/>
      <c r="C647" s="48" t="s">
        <v>1058</v>
      </c>
      <c r="D647" s="48" t="s">
        <v>1059</v>
      </c>
      <c r="E647" s="50">
        <v>2.31</v>
      </c>
    </row>
    <row r="648" spans="2:5" ht="12.75">
      <c r="B648" s="83"/>
      <c r="C648" s="48" t="s">
        <v>1060</v>
      </c>
      <c r="D648" s="48" t="s">
        <v>1061</v>
      </c>
      <c r="E648" s="50">
        <v>1.73</v>
      </c>
    </row>
    <row r="649" spans="2:5" ht="12.75">
      <c r="B649" s="83"/>
      <c r="C649" s="48" t="s">
        <v>1062</v>
      </c>
      <c r="D649" s="48" t="s">
        <v>1063</v>
      </c>
      <c r="E649" s="50">
        <v>0.83</v>
      </c>
    </row>
    <row r="650" spans="2:5" ht="12.75">
      <c r="B650" s="83"/>
      <c r="C650" s="48" t="s">
        <v>1064</v>
      </c>
      <c r="D650" s="48" t="s">
        <v>1065</v>
      </c>
      <c r="E650" s="50">
        <v>3.09</v>
      </c>
    </row>
    <row r="651" spans="2:5" ht="12.75">
      <c r="B651" s="83"/>
      <c r="C651" s="48" t="s">
        <v>1066</v>
      </c>
      <c r="D651" s="48"/>
      <c r="E651" s="50">
        <v>0.94</v>
      </c>
    </row>
    <row r="652" spans="2:5" ht="12.75">
      <c r="B652" s="83"/>
      <c r="C652" s="48" t="s">
        <v>1067</v>
      </c>
      <c r="D652" s="48" t="s">
        <v>1068</v>
      </c>
      <c r="E652" s="50">
        <v>3.09</v>
      </c>
    </row>
    <row r="653" spans="2:5" ht="12.75">
      <c r="B653" s="83"/>
      <c r="C653" s="48" t="s">
        <v>40</v>
      </c>
      <c r="D653" s="48" t="s">
        <v>1069</v>
      </c>
      <c r="E653" s="50">
        <v>1.21</v>
      </c>
    </row>
    <row r="654" spans="2:5" ht="12.75">
      <c r="B654" s="83"/>
      <c r="C654" s="48" t="s">
        <v>1070</v>
      </c>
      <c r="D654" s="48" t="s">
        <v>1071</v>
      </c>
      <c r="E654" s="50">
        <v>4.54</v>
      </c>
    </row>
    <row r="655" spans="2:5" ht="12.75">
      <c r="B655" s="83"/>
      <c r="C655" s="48" t="s">
        <v>1072</v>
      </c>
      <c r="D655" s="48" t="s">
        <v>1095</v>
      </c>
      <c r="E655" s="50">
        <v>2.95</v>
      </c>
    </row>
    <row r="656" spans="2:5" ht="12.75">
      <c r="B656" s="84"/>
      <c r="C656" s="85"/>
      <c r="D656" s="86"/>
      <c r="E656" s="51" t="s">
        <v>35</v>
      </c>
    </row>
    <row r="657" spans="2:5" ht="12.75">
      <c r="B657" s="83">
        <v>7</v>
      </c>
      <c r="C657" s="52" t="s">
        <v>1073</v>
      </c>
      <c r="D657" s="52" t="s">
        <v>1096</v>
      </c>
      <c r="E657" s="50">
        <v>3.13</v>
      </c>
    </row>
    <row r="658" spans="2:5" ht="12.75">
      <c r="B658" s="83"/>
      <c r="C658" s="52" t="s">
        <v>665</v>
      </c>
      <c r="D658" s="52" t="s">
        <v>1074</v>
      </c>
      <c r="E658" s="50">
        <v>3.58</v>
      </c>
    </row>
    <row r="659" spans="2:5" ht="12.75">
      <c r="B659" s="83"/>
      <c r="C659" s="52" t="s">
        <v>1075</v>
      </c>
      <c r="D659" s="52" t="s">
        <v>1076</v>
      </c>
      <c r="E659" s="50">
        <v>4.48</v>
      </c>
    </row>
    <row r="660" spans="2:5" ht="12.75">
      <c r="B660" s="83"/>
      <c r="C660" s="52" t="s">
        <v>1077</v>
      </c>
      <c r="D660" s="48"/>
      <c r="E660" s="50"/>
    </row>
    <row r="661" spans="2:5" ht="25.5">
      <c r="B661" s="83"/>
      <c r="C661" s="52" t="s">
        <v>889</v>
      </c>
      <c r="D661" s="48" t="s">
        <v>1101</v>
      </c>
      <c r="E661" s="50">
        <v>3.44</v>
      </c>
    </row>
    <row r="662" spans="2:5" ht="25.5">
      <c r="B662" s="83"/>
      <c r="C662" s="52" t="s">
        <v>701</v>
      </c>
      <c r="D662" s="48" t="s">
        <v>1100</v>
      </c>
      <c r="E662" s="49">
        <v>0.26</v>
      </c>
    </row>
    <row r="663" spans="2:5" ht="12.75">
      <c r="B663" s="84"/>
      <c r="C663" s="85"/>
      <c r="D663" s="86"/>
      <c r="E663" s="51" t="s">
        <v>35</v>
      </c>
    </row>
    <row r="664" spans="2:5" ht="25.5">
      <c r="B664" s="53">
        <v>8</v>
      </c>
      <c r="C664" s="4" t="s">
        <v>701</v>
      </c>
      <c r="D664" s="54" t="s">
        <v>1097</v>
      </c>
      <c r="E664" s="55">
        <v>0.26</v>
      </c>
    </row>
    <row r="665" spans="2:5" ht="12.75">
      <c r="B665" s="87"/>
      <c r="C665" s="88"/>
      <c r="D665" s="89"/>
      <c r="E665" s="51" t="s">
        <v>35</v>
      </c>
    </row>
    <row r="666" spans="2:5" ht="12.75">
      <c r="B666" s="11">
        <v>17</v>
      </c>
      <c r="C666" s="52" t="s">
        <v>1078</v>
      </c>
      <c r="D666" s="52" t="s">
        <v>1015</v>
      </c>
      <c r="E666" s="50">
        <v>1.63</v>
      </c>
    </row>
    <row r="667" spans="2:5" ht="12.75">
      <c r="B667" s="84"/>
      <c r="C667" s="85"/>
      <c r="D667" s="86"/>
      <c r="E667" s="51" t="s">
        <v>35</v>
      </c>
    </row>
    <row r="668" spans="2:5" ht="12.75">
      <c r="B668" s="83">
        <v>61</v>
      </c>
      <c r="C668" s="52" t="s">
        <v>967</v>
      </c>
      <c r="D668" s="52" t="s">
        <v>1079</v>
      </c>
      <c r="E668" s="49">
        <v>0.41</v>
      </c>
    </row>
    <row r="669" spans="2:5" ht="12.75">
      <c r="B669" s="83"/>
      <c r="C669" s="52" t="s">
        <v>1080</v>
      </c>
      <c r="D669" s="48"/>
      <c r="E669" s="50">
        <v>0.8</v>
      </c>
    </row>
    <row r="670" spans="2:5" ht="12.75">
      <c r="B670" s="83"/>
      <c r="C670" s="52" t="s">
        <v>1081</v>
      </c>
      <c r="D670" s="48" t="s">
        <v>1082</v>
      </c>
      <c r="E670" s="50">
        <v>1.47</v>
      </c>
    </row>
    <row r="671" spans="2:5" ht="12.75">
      <c r="B671" s="83"/>
      <c r="C671" s="52" t="s">
        <v>968</v>
      </c>
      <c r="D671" s="48" t="s">
        <v>1098</v>
      </c>
      <c r="E671" s="50">
        <v>5.32</v>
      </c>
    </row>
    <row r="672" spans="2:5" ht="12.75">
      <c r="B672" s="84"/>
      <c r="C672" s="85"/>
      <c r="D672" s="86"/>
      <c r="E672" s="51" t="s">
        <v>35</v>
      </c>
    </row>
    <row r="673" spans="2:5" ht="12.75">
      <c r="B673" s="83">
        <v>79</v>
      </c>
      <c r="C673" s="52" t="s">
        <v>91</v>
      </c>
      <c r="D673" s="52" t="s">
        <v>1083</v>
      </c>
      <c r="E673" s="50">
        <v>2.15</v>
      </c>
    </row>
    <row r="674" spans="2:5" ht="12.75">
      <c r="B674" s="83"/>
      <c r="C674" s="52" t="s">
        <v>1084</v>
      </c>
      <c r="D674" s="52" t="s">
        <v>1085</v>
      </c>
      <c r="E674" s="50">
        <v>1.62</v>
      </c>
    </row>
    <row r="675" spans="2:5" ht="12.75">
      <c r="B675" s="83"/>
      <c r="C675" s="52" t="s">
        <v>1086</v>
      </c>
      <c r="D675" s="52" t="s">
        <v>1087</v>
      </c>
      <c r="E675" s="50">
        <v>0.15</v>
      </c>
    </row>
    <row r="676" spans="2:5" ht="25.5">
      <c r="B676" s="83"/>
      <c r="C676" s="52" t="s">
        <v>1056</v>
      </c>
      <c r="D676" s="52" t="s">
        <v>1099</v>
      </c>
      <c r="E676" s="49">
        <v>3.74</v>
      </c>
    </row>
    <row r="677" spans="2:5" ht="12.75">
      <c r="B677" s="97"/>
      <c r="C677" s="98"/>
      <c r="D677" s="99"/>
      <c r="E677" s="51" t="s">
        <v>35</v>
      </c>
    </row>
    <row r="678" spans="2:5" ht="12.75">
      <c r="B678"/>
      <c r="C678" s="56"/>
      <c r="D678" s="57"/>
      <c r="E678" s="56"/>
    </row>
    <row r="679" spans="2:5" ht="12.75">
      <c r="B679" s="104" t="s">
        <v>1088</v>
      </c>
      <c r="C679" s="104"/>
      <c r="D679" s="104"/>
      <c r="E679" s="104"/>
    </row>
    <row r="680" spans="2:5" ht="12.75">
      <c r="B680" s="104" t="s">
        <v>1089</v>
      </c>
      <c r="C680" s="104"/>
      <c r="D680" s="104"/>
      <c r="E680" s="104"/>
    </row>
    <row r="681" spans="2:5" ht="12.75">
      <c r="B681" s="59"/>
      <c r="C681" s="59"/>
      <c r="D681" s="59"/>
      <c r="E681" s="59"/>
    </row>
    <row r="682" spans="2:5" ht="12.75">
      <c r="B682"/>
      <c r="C682" s="60" t="s">
        <v>967</v>
      </c>
      <c r="D682" s="60" t="s">
        <v>1090</v>
      </c>
      <c r="E682" s="60">
        <v>1.49</v>
      </c>
    </row>
    <row r="683" spans="2:5" ht="12.75">
      <c r="B683"/>
      <c r="C683" s="58"/>
      <c r="D683" s="58"/>
      <c r="E683" s="58"/>
    </row>
    <row r="684" spans="2:5" ht="12.75">
      <c r="B684"/>
      <c r="C684"/>
      <c r="D684"/>
      <c r="E684"/>
    </row>
    <row r="685" spans="2:5" ht="12.75">
      <c r="B685" s="100" t="s">
        <v>1091</v>
      </c>
      <c r="C685" s="101"/>
      <c r="D685" s="101"/>
      <c r="E685" s="102"/>
    </row>
    <row r="687" spans="2:5" ht="12.75" customHeight="1">
      <c r="B687" s="82" t="s">
        <v>1326</v>
      </c>
      <c r="C687" s="82"/>
      <c r="D687" s="82" t="s">
        <v>1325</v>
      </c>
      <c r="E687" s="82"/>
    </row>
    <row r="688" spans="2:5" ht="12.75" customHeight="1">
      <c r="B688" s="82" t="s">
        <v>1325</v>
      </c>
      <c r="C688" s="82"/>
      <c r="D688" s="82" t="s">
        <v>1325</v>
      </c>
      <c r="E688" s="82"/>
    </row>
    <row r="689" spans="2:5" ht="12.75" customHeight="1">
      <c r="B689" s="82" t="s">
        <v>1325</v>
      </c>
      <c r="C689" s="82"/>
      <c r="D689" s="82" t="s">
        <v>1325</v>
      </c>
      <c r="E689" s="82"/>
    </row>
    <row r="690" spans="2:5" ht="12.75" customHeight="1">
      <c r="B690" s="82" t="s">
        <v>1325</v>
      </c>
      <c r="C690" s="82"/>
      <c r="D690" s="82" t="s">
        <v>1325</v>
      </c>
      <c r="E690" s="82"/>
    </row>
  </sheetData>
  <sheetProtection/>
  <mergeCells count="38">
    <mergeCell ref="B519:E519"/>
    <mergeCell ref="B518:C518"/>
    <mergeCell ref="B1:E1"/>
    <mergeCell ref="B2:E2"/>
    <mergeCell ref="B511:D511"/>
    <mergeCell ref="B513:E513"/>
    <mergeCell ref="C515:D515"/>
    <mergeCell ref="C516:D516"/>
    <mergeCell ref="B522:E522"/>
    <mergeCell ref="B616:B620"/>
    <mergeCell ref="B624:B626"/>
    <mergeCell ref="B630:B635"/>
    <mergeCell ref="B524:B525"/>
    <mergeCell ref="B527:B531"/>
    <mergeCell ref="B533:B545"/>
    <mergeCell ref="B679:E679"/>
    <mergeCell ref="B680:E680"/>
    <mergeCell ref="B646:B655"/>
    <mergeCell ref="B656:D656"/>
    <mergeCell ref="C638:E638"/>
    <mergeCell ref="B641:E641"/>
    <mergeCell ref="B549:B561"/>
    <mergeCell ref="B563:B580"/>
    <mergeCell ref="B584:B585"/>
    <mergeCell ref="B589:B590"/>
    <mergeCell ref="B629:E629"/>
    <mergeCell ref="B668:B671"/>
    <mergeCell ref="B644:E644"/>
    <mergeCell ref="B687:E690"/>
    <mergeCell ref="B657:B662"/>
    <mergeCell ref="B663:D663"/>
    <mergeCell ref="B665:D665"/>
    <mergeCell ref="B667:D667"/>
    <mergeCell ref="B592:B614"/>
    <mergeCell ref="B672:D672"/>
    <mergeCell ref="B673:B676"/>
    <mergeCell ref="B677:D677"/>
    <mergeCell ref="B685:E685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portrait" paperSize="9" scale="55" r:id="rId1"/>
  <headerFooter alignWithMargins="0">
    <oddHeader>&amp;R&amp;12Załącznik nr 1 do Porozumienia ...</oddHeader>
    <oddFooter>&amp;Rstrona  &amp;P z &amp;N</oddFooter>
  </headerFooter>
  <rowBreaks count="3" manualBreakCount="3">
    <brk id="428" min="1" max="4" man="1"/>
    <brk id="521" min="1" max="4" man="1"/>
    <brk id="627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Dawid Kupiec</cp:lastModifiedBy>
  <cp:lastPrinted>2016-03-11T11:44:44Z</cp:lastPrinted>
  <dcterms:created xsi:type="dcterms:W3CDTF">2016-01-21T06:52:20Z</dcterms:created>
  <dcterms:modified xsi:type="dcterms:W3CDTF">2017-04-07T13:00:21Z</dcterms:modified>
  <cp:category/>
  <cp:version/>
  <cp:contentType/>
  <cp:contentStatus/>
</cp:coreProperties>
</file>