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21" windowWidth="1219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<sst xmlns="http://schemas.openxmlformats.org/spreadsheetml/2006/main" count="224" uniqueCount="86">
  <si>
    <t>UTRZYMANIE SYSTEMU ODWODNIENIA TRASY MOSTU PÓŁNOCNEGO NA TERENIE  M. ST. WARSZAWY W WOJEWÓDZTWIE MAZOWIECKIM</t>
  </si>
  <si>
    <t>Lp.</t>
  </si>
  <si>
    <t>Rodzaj obiektu</t>
  </si>
  <si>
    <t>materiał</t>
  </si>
  <si>
    <t>Parametry techniczne</t>
  </si>
  <si>
    <t>j.m.</t>
  </si>
  <si>
    <t xml:space="preserve">Ilość </t>
  </si>
  <si>
    <t>Kanały rurowe</t>
  </si>
  <si>
    <t>żelbet</t>
  </si>
  <si>
    <t>fi 1400 mm</t>
  </si>
  <si>
    <t>m</t>
  </si>
  <si>
    <t>GRP</t>
  </si>
  <si>
    <t>PP</t>
  </si>
  <si>
    <t>fi 1200 mm</t>
  </si>
  <si>
    <t>fi 1100 mm</t>
  </si>
  <si>
    <t>fi 1000 mm</t>
  </si>
  <si>
    <t>fi 900 mm</t>
  </si>
  <si>
    <t>fi 800 mm</t>
  </si>
  <si>
    <t>fi 600 mm</t>
  </si>
  <si>
    <t>fi 500 mm</t>
  </si>
  <si>
    <t xml:space="preserve">m </t>
  </si>
  <si>
    <t>fi 400 mm</t>
  </si>
  <si>
    <t>fi 300 mm</t>
  </si>
  <si>
    <t>fi 250 mm</t>
  </si>
  <si>
    <t>fi 200 mm</t>
  </si>
  <si>
    <t>fi 150 mm</t>
  </si>
  <si>
    <t>żeliwo sfero</t>
  </si>
  <si>
    <t xml:space="preserve">Rurociąg tłoczny </t>
  </si>
  <si>
    <t>PE</t>
  </si>
  <si>
    <t>fi 1000mm</t>
  </si>
  <si>
    <t>Studnie betonowe</t>
  </si>
  <si>
    <t xml:space="preserve">fi 1000 mm </t>
  </si>
  <si>
    <t>szt</t>
  </si>
  <si>
    <t>fi 1500 mm</t>
  </si>
  <si>
    <t>fi 2000 mm</t>
  </si>
  <si>
    <t>fi 1000 mm osadnikowe</t>
  </si>
  <si>
    <t>Wpusty uliczne</t>
  </si>
  <si>
    <t>Ø 1000</t>
  </si>
  <si>
    <t>Przepompownia ul.Świderska stała eksploatacja w tym czyszczenie przynajmniej dwa razy w roku</t>
  </si>
  <si>
    <t>wylot do rzeki</t>
  </si>
  <si>
    <t xml:space="preserve">separator </t>
  </si>
  <si>
    <t>SK 130</t>
  </si>
  <si>
    <t>EH 1003 D-K</t>
  </si>
  <si>
    <t>EH 1006 D-K</t>
  </si>
  <si>
    <t>EH 1010 D-K</t>
  </si>
  <si>
    <t>ADHLF 115E</t>
  </si>
  <si>
    <t>ADHLF 120E</t>
  </si>
  <si>
    <t>ADHLF 130E</t>
  </si>
  <si>
    <t>Y4AEA 5A</t>
  </si>
  <si>
    <t>VAT</t>
  </si>
  <si>
    <t>Razem Brutto</t>
  </si>
  <si>
    <t>fi 160 mm</t>
  </si>
  <si>
    <t>studnie betonowe z wpustem</t>
  </si>
  <si>
    <t>Cena zł</t>
  </si>
  <si>
    <t>Wartość netto zł</t>
  </si>
  <si>
    <t>ADHLF 125E</t>
  </si>
  <si>
    <t>słownie :</t>
  </si>
  <si>
    <t>Przykanaliki</t>
  </si>
  <si>
    <t>Wylot do rzeki</t>
  </si>
  <si>
    <t>dział 1  KANAŁY czyszczenie przynajmniej raz w roku</t>
  </si>
  <si>
    <t>dział 2 STUDNIE czyszczenie przynajmniej raz w roku</t>
  </si>
  <si>
    <t>dział 3  WPUSTY czyszczenie dwa razy do roku</t>
  </si>
  <si>
    <r>
      <t xml:space="preserve">dział 4 PRZEPOMPOWNIA </t>
    </r>
    <r>
      <rPr>
        <b/>
        <sz val="10"/>
        <color indexed="8"/>
        <rFont val="Arial"/>
        <family val="2"/>
      </rPr>
      <t>czyszczenie dwa razy w roku  II i IV kw.</t>
    </r>
  </si>
  <si>
    <r>
      <t>dział 5  separatory</t>
    </r>
    <r>
      <rPr>
        <b/>
        <sz val="10"/>
        <color indexed="8"/>
        <rFont val="Arial"/>
        <family val="2"/>
      </rPr>
      <t xml:space="preserve"> czyszczenie dwa razy w roku  II i IV kwartał</t>
    </r>
  </si>
  <si>
    <t>węzeł Marymoncka / Wybrzeże Gdyńskie</t>
  </si>
  <si>
    <t>dział 6 monitoring systemu</t>
  </si>
  <si>
    <t>kpl</t>
  </si>
  <si>
    <t>według OPZ</t>
  </si>
  <si>
    <t>dział 7  KANAŁY czyszczenie przynajmniej raz w roku</t>
  </si>
  <si>
    <t>dział 8  STUDNIE czyszczenie przynajmniej raz w roku</t>
  </si>
  <si>
    <t>dział 9  WPUSTY czyszczenie dwa razy do roku</t>
  </si>
  <si>
    <t>dział 10  SEPARATORY czyszczenie dwa razy w roku  II i IV Kwartał</t>
  </si>
  <si>
    <t>Dn 600</t>
  </si>
  <si>
    <t>Dn 1200</t>
  </si>
  <si>
    <t>zasuwa nożowa z napędem ręcznym</t>
  </si>
  <si>
    <t>zasuwa nożowa z napędem elektrycznym</t>
  </si>
  <si>
    <t>studnia rozprężna z zastawką zwrotną</t>
  </si>
  <si>
    <t>odc Świderska / Modlińska do węzła Marymoncka / Wybrzeże Gdyńskie</t>
  </si>
  <si>
    <t>Kanały rurowe odc Świderska / Modlińska</t>
  </si>
  <si>
    <t>cyklu rocznego dla umowy czteroletniej</t>
  </si>
  <si>
    <t>FORMULARZ CENOWY</t>
  </si>
  <si>
    <t xml:space="preserve">stały monitoring systemu </t>
  </si>
  <si>
    <t xml:space="preserve">Łącznie netto </t>
  </si>
  <si>
    <t>Łącznie netto w cyklu 4-letnim</t>
  </si>
  <si>
    <t>Razem Brutto w cyklu 4-letnim</t>
  </si>
  <si>
    <t>(podpis  Wykonawcy/Wykonawców)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</si>
</sst>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5" fillId="0" borderId="4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9" fontId="3" fillId="0" borderId="5" xfId="0" applyNumberFormat="1" applyFont="1" applyFill="1" applyBorder="1" applyAlignment="1" applyProtection="1">
      <alignment horizontal="center" vertical="center"/>
      <protection/>
    </xf>
    <xf numFmtId="9" fontId="3" fillId="0" borderId="7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5" fillId="0" borderId="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center"/>
    </xf>
    <xf numFmtId="4" fontId="5" fillId="0" borderId="3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2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20" fontId="2" fillId="0" borderId="0" xfId="0" applyNumberFormat="1" applyFont="1" applyBorder="1" applyAlignment="1">
      <alignment horizontal="left"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0" fillId="0" borderId="8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9"/>
  <sheetViews>
    <sheetView tabSelected="1" zoomScale="75" zoomScaleNormal="75" workbookViewId="0" topLeftCell="A91">
      <selection activeCell="F125" sqref="F125"/>
    </sheetView>
  </sheetViews>
  <sheetFormatPr defaultColWidth="9.140625" defaultRowHeight="12.75"/>
  <cols>
    <col min="1" max="1" width="3.57421875" style="4" bestFit="1" customWidth="1"/>
    <col min="2" max="2" width="29.8515625" style="28" customWidth="1"/>
    <col min="3" max="3" width="17.00390625" style="18" customWidth="1"/>
    <col min="4" max="4" width="25.421875" style="18" customWidth="1"/>
    <col min="5" max="5" width="6.7109375" style="18" customWidth="1"/>
    <col min="6" max="6" width="11.28125" style="18" customWidth="1"/>
    <col min="7" max="7" width="11.00390625" style="4" customWidth="1"/>
    <col min="8" max="8" width="24.421875" style="71" customWidth="1"/>
    <col min="9" max="16384" width="9.140625" style="2" customWidth="1"/>
  </cols>
  <sheetData>
    <row r="2" spans="3:4" ht="18">
      <c r="C2" s="94"/>
      <c r="D2" s="94" t="s">
        <v>80</v>
      </c>
    </row>
    <row r="3" ht="16.5">
      <c r="D3" s="93" t="s">
        <v>79</v>
      </c>
    </row>
    <row r="6" spans="1:8" ht="14.25">
      <c r="A6" s="115" t="s">
        <v>0</v>
      </c>
      <c r="B6" s="115"/>
      <c r="C6" s="115"/>
      <c r="D6" s="115"/>
      <c r="E6" s="115"/>
      <c r="F6" s="115"/>
      <c r="G6" s="115"/>
      <c r="H6" s="115"/>
    </row>
    <row r="7" spans="1:8" ht="14.25">
      <c r="A7" s="115"/>
      <c r="B7" s="115"/>
      <c r="C7" s="115"/>
      <c r="D7" s="115"/>
      <c r="E7" s="115"/>
      <c r="F7" s="115"/>
      <c r="G7" s="115"/>
      <c r="H7" s="115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4.25">
      <c r="A9" s="1"/>
      <c r="B9" s="1"/>
      <c r="C9" s="1"/>
      <c r="D9" s="1"/>
      <c r="E9" s="1"/>
      <c r="F9" s="1"/>
      <c r="G9" s="1"/>
      <c r="H9" s="74"/>
    </row>
    <row r="10" spans="1:8" ht="16.5" thickBot="1">
      <c r="A10" s="1"/>
      <c r="B10" s="86" t="s">
        <v>77</v>
      </c>
      <c r="C10" s="1"/>
      <c r="D10" s="1"/>
      <c r="E10" s="1"/>
      <c r="F10" s="1"/>
      <c r="G10" s="1"/>
      <c r="H10" s="78"/>
    </row>
    <row r="11" spans="1:8" ht="15.75" thickBot="1">
      <c r="A11" s="88" t="s">
        <v>1</v>
      </c>
      <c r="B11" s="89" t="s">
        <v>2</v>
      </c>
      <c r="C11" s="89" t="s">
        <v>3</v>
      </c>
      <c r="D11" s="89" t="s">
        <v>4</v>
      </c>
      <c r="E11" s="90" t="s">
        <v>5</v>
      </c>
      <c r="F11" s="91" t="s">
        <v>6</v>
      </c>
      <c r="G11" s="91" t="s">
        <v>53</v>
      </c>
      <c r="H11" s="92" t="s">
        <v>54</v>
      </c>
    </row>
    <row r="12" spans="1:8" ht="15.75" thickBot="1">
      <c r="A12" s="87">
        <v>1</v>
      </c>
      <c r="B12" s="116" t="s">
        <v>78</v>
      </c>
      <c r="C12" s="11" t="s">
        <v>8</v>
      </c>
      <c r="D12" s="11" t="s">
        <v>9</v>
      </c>
      <c r="E12" s="11" t="s">
        <v>10</v>
      </c>
      <c r="F12" s="11">
        <v>199</v>
      </c>
      <c r="G12" s="11"/>
      <c r="H12" s="77"/>
    </row>
    <row r="13" spans="1:8" ht="15">
      <c r="A13" s="11">
        <v>2</v>
      </c>
      <c r="B13" s="116"/>
      <c r="C13" s="11" t="s">
        <v>11</v>
      </c>
      <c r="D13" s="11" t="s">
        <v>9</v>
      </c>
      <c r="E13" s="11" t="s">
        <v>10</v>
      </c>
      <c r="F13" s="11">
        <v>133</v>
      </c>
      <c r="G13" s="11"/>
      <c r="H13" s="75"/>
    </row>
    <row r="14" spans="1:8" ht="15">
      <c r="A14" s="5">
        <v>3</v>
      </c>
      <c r="B14" s="116"/>
      <c r="C14" s="5" t="s">
        <v>12</v>
      </c>
      <c r="D14" s="5" t="s">
        <v>9</v>
      </c>
      <c r="E14" s="5" t="s">
        <v>10</v>
      </c>
      <c r="F14" s="5">
        <v>9</v>
      </c>
      <c r="G14" s="5"/>
      <c r="H14" s="75"/>
    </row>
    <row r="15" spans="1:8" ht="15">
      <c r="A15" s="5">
        <v>4</v>
      </c>
      <c r="B15" s="116"/>
      <c r="C15" s="5" t="s">
        <v>12</v>
      </c>
      <c r="D15" s="5" t="s">
        <v>13</v>
      </c>
      <c r="E15" s="5" t="s">
        <v>10</v>
      </c>
      <c r="F15" s="5">
        <v>419.5</v>
      </c>
      <c r="G15" s="5"/>
      <c r="H15" s="75"/>
    </row>
    <row r="16" spans="1:8" ht="15">
      <c r="A16" s="5">
        <v>5</v>
      </c>
      <c r="B16" s="116"/>
      <c r="C16" s="5" t="s">
        <v>12</v>
      </c>
      <c r="D16" s="5" t="s">
        <v>14</v>
      </c>
      <c r="E16" s="5" t="s">
        <v>10</v>
      </c>
      <c r="F16" s="5">
        <f>166+122.5</f>
        <v>288.5</v>
      </c>
      <c r="G16" s="5"/>
      <c r="H16" s="75"/>
    </row>
    <row r="17" spans="1:8" ht="15">
      <c r="A17" s="5">
        <v>6</v>
      </c>
      <c r="B17" s="116"/>
      <c r="C17" s="5" t="s">
        <v>12</v>
      </c>
      <c r="D17" s="5" t="s">
        <v>15</v>
      </c>
      <c r="E17" s="5" t="s">
        <v>10</v>
      </c>
      <c r="F17" s="5">
        <v>510.5</v>
      </c>
      <c r="G17" s="5"/>
      <c r="H17" s="75"/>
    </row>
    <row r="18" spans="1:8" ht="15">
      <c r="A18" s="5">
        <v>7</v>
      </c>
      <c r="B18" s="116"/>
      <c r="C18" s="5" t="s">
        <v>12</v>
      </c>
      <c r="D18" s="5" t="s">
        <v>16</v>
      </c>
      <c r="E18" s="5" t="s">
        <v>10</v>
      </c>
      <c r="F18" s="5">
        <f>93.5+44.5</f>
        <v>138</v>
      </c>
      <c r="G18" s="5"/>
      <c r="H18" s="75"/>
    </row>
    <row r="19" spans="1:8" ht="15">
      <c r="A19" s="5">
        <v>8</v>
      </c>
      <c r="B19" s="116"/>
      <c r="C19" s="5" t="s">
        <v>12</v>
      </c>
      <c r="D19" s="5" t="s">
        <v>17</v>
      </c>
      <c r="E19" s="5" t="s">
        <v>10</v>
      </c>
      <c r="F19" s="5">
        <v>247</v>
      </c>
      <c r="G19" s="5"/>
      <c r="H19" s="75"/>
    </row>
    <row r="20" spans="1:8" ht="15">
      <c r="A20" s="5">
        <v>9</v>
      </c>
      <c r="B20" s="116"/>
      <c r="C20" s="5" t="s">
        <v>12</v>
      </c>
      <c r="D20" s="5" t="s">
        <v>18</v>
      </c>
      <c r="E20" s="5" t="s">
        <v>10</v>
      </c>
      <c r="F20" s="5">
        <v>90.5</v>
      </c>
      <c r="G20" s="7"/>
      <c r="H20" s="75"/>
    </row>
    <row r="21" spans="1:8" ht="15">
      <c r="A21" s="5">
        <v>10</v>
      </c>
      <c r="B21" s="116"/>
      <c r="C21" s="5" t="s">
        <v>12</v>
      </c>
      <c r="D21" s="5" t="s">
        <v>19</v>
      </c>
      <c r="E21" s="5" t="s">
        <v>20</v>
      </c>
      <c r="F21" s="5">
        <f>60.5+20.5+29+16.5</f>
        <v>126.5</v>
      </c>
      <c r="G21" s="7"/>
      <c r="H21" s="75"/>
    </row>
    <row r="22" spans="1:8" ht="15">
      <c r="A22" s="5">
        <v>11</v>
      </c>
      <c r="B22" s="116"/>
      <c r="C22" s="5" t="s">
        <v>12</v>
      </c>
      <c r="D22" s="5" t="s">
        <v>21</v>
      </c>
      <c r="E22" s="5" t="s">
        <v>10</v>
      </c>
      <c r="F22" s="5">
        <f>107+355.5+35.5+57+51+166.5+415+97</f>
        <v>1284.5</v>
      </c>
      <c r="G22" s="7"/>
      <c r="H22" s="75"/>
    </row>
    <row r="23" spans="1:8" ht="15">
      <c r="A23" s="5">
        <v>12</v>
      </c>
      <c r="B23" s="116"/>
      <c r="C23" s="5" t="s">
        <v>12</v>
      </c>
      <c r="D23" s="5" t="s">
        <v>22</v>
      </c>
      <c r="E23" s="5" t="s">
        <v>20</v>
      </c>
      <c r="F23" s="5">
        <f>692.5+821.5+220.5+481.5+449.5+463.5+235.5+309+332</f>
        <v>4005.5</v>
      </c>
      <c r="G23" s="7"/>
      <c r="H23" s="75"/>
    </row>
    <row r="24" spans="1:8" ht="15">
      <c r="A24" s="5">
        <v>13</v>
      </c>
      <c r="B24" s="116"/>
      <c r="C24" s="5" t="s">
        <v>12</v>
      </c>
      <c r="D24" s="5" t="s">
        <v>23</v>
      </c>
      <c r="E24" s="5" t="s">
        <v>20</v>
      </c>
      <c r="F24" s="5">
        <f>5.5+25+25+45+200.5+96.5+152.5</f>
        <v>550</v>
      </c>
      <c r="G24" s="7"/>
      <c r="H24" s="75"/>
    </row>
    <row r="25" spans="1:8" ht="15">
      <c r="A25" s="5">
        <v>14</v>
      </c>
      <c r="B25" s="117"/>
      <c r="C25" s="5" t="s">
        <v>12</v>
      </c>
      <c r="D25" s="5" t="s">
        <v>24</v>
      </c>
      <c r="E25" s="5" t="s">
        <v>20</v>
      </c>
      <c r="F25" s="5">
        <f>13+2.5</f>
        <v>15.5</v>
      </c>
      <c r="G25" s="7"/>
      <c r="H25" s="75"/>
    </row>
    <row r="26" spans="1:8" ht="15">
      <c r="A26" s="5">
        <v>15</v>
      </c>
      <c r="B26" s="109" t="s">
        <v>57</v>
      </c>
      <c r="C26" s="5" t="s">
        <v>12</v>
      </c>
      <c r="D26" s="5" t="s">
        <v>22</v>
      </c>
      <c r="E26" s="5" t="s">
        <v>10</v>
      </c>
      <c r="F26" s="5">
        <v>38.9</v>
      </c>
      <c r="G26" s="7"/>
      <c r="H26" s="75"/>
    </row>
    <row r="27" spans="1:8" ht="15">
      <c r="A27" s="5">
        <v>16</v>
      </c>
      <c r="B27" s="118"/>
      <c r="C27" s="5" t="s">
        <v>12</v>
      </c>
      <c r="D27" s="5" t="s">
        <v>24</v>
      </c>
      <c r="E27" s="5" t="s">
        <v>10</v>
      </c>
      <c r="F27" s="5">
        <f>133.2+100.4+17.6+110.4+8.5+34.9+297</f>
        <v>702</v>
      </c>
      <c r="G27" s="7"/>
      <c r="H27" s="75"/>
    </row>
    <row r="28" spans="1:8" ht="15">
      <c r="A28" s="5">
        <v>17</v>
      </c>
      <c r="B28" s="118"/>
      <c r="C28" s="5" t="s">
        <v>12</v>
      </c>
      <c r="D28" s="5" t="s">
        <v>25</v>
      </c>
      <c r="E28" s="5" t="s">
        <v>10</v>
      </c>
      <c r="F28" s="5">
        <f>191.3+117.8+27.6+109.4+200.7+42+46.8+329.1</f>
        <v>1064.6999999999998</v>
      </c>
      <c r="G28" s="7"/>
      <c r="H28" s="75"/>
    </row>
    <row r="29" spans="1:8" ht="15">
      <c r="A29" s="5">
        <v>18</v>
      </c>
      <c r="B29" s="118"/>
      <c r="C29" s="5" t="s">
        <v>26</v>
      </c>
      <c r="D29" s="5" t="s">
        <v>24</v>
      </c>
      <c r="E29" s="5" t="s">
        <v>10</v>
      </c>
      <c r="F29" s="5">
        <f>13.9+1.9+2.5+2.2+3.1</f>
        <v>23.6</v>
      </c>
      <c r="G29" s="7"/>
      <c r="H29" s="75"/>
    </row>
    <row r="30" spans="1:8" ht="15">
      <c r="A30" s="5">
        <v>19</v>
      </c>
      <c r="B30" s="118"/>
      <c r="C30" s="5" t="s">
        <v>26</v>
      </c>
      <c r="D30" s="5" t="s">
        <v>25</v>
      </c>
      <c r="E30" s="5" t="s">
        <v>10</v>
      </c>
      <c r="F30" s="5">
        <f>5.4+6.7+28.2+24.9+12.4+6.3+83.2+15.4+4.3+158.4</f>
        <v>345.20000000000005</v>
      </c>
      <c r="G30" s="7"/>
      <c r="H30" s="75"/>
    </row>
    <row r="31" spans="1:8" ht="15">
      <c r="A31" s="5">
        <v>20</v>
      </c>
      <c r="B31" s="118"/>
      <c r="C31" s="5" t="s">
        <v>11</v>
      </c>
      <c r="D31" s="5" t="s">
        <v>24</v>
      </c>
      <c r="E31" s="5" t="s">
        <v>10</v>
      </c>
      <c r="F31" s="5">
        <v>66.3</v>
      </c>
      <c r="G31" s="7"/>
      <c r="H31" s="75"/>
    </row>
    <row r="32" spans="1:8" ht="15">
      <c r="A32" s="5">
        <v>21</v>
      </c>
      <c r="B32" s="119"/>
      <c r="C32" s="5" t="s">
        <v>11</v>
      </c>
      <c r="D32" s="5" t="s">
        <v>51</v>
      </c>
      <c r="E32" s="5" t="s">
        <v>10</v>
      </c>
      <c r="F32" s="5">
        <v>144</v>
      </c>
      <c r="G32" s="7"/>
      <c r="H32" s="75"/>
    </row>
    <row r="33" spans="1:8" ht="15">
      <c r="A33" s="5">
        <v>22</v>
      </c>
      <c r="B33" s="109" t="s">
        <v>27</v>
      </c>
      <c r="C33" s="5" t="s">
        <v>11</v>
      </c>
      <c r="D33" s="5" t="s">
        <v>15</v>
      </c>
      <c r="E33" s="5" t="s">
        <v>20</v>
      </c>
      <c r="F33" s="5">
        <v>7</v>
      </c>
      <c r="G33" s="7"/>
      <c r="H33" s="75"/>
    </row>
    <row r="34" spans="1:8" ht="15.75" thickBot="1">
      <c r="A34" s="5">
        <v>23</v>
      </c>
      <c r="B34" s="119"/>
      <c r="C34" s="5" t="s">
        <v>28</v>
      </c>
      <c r="D34" s="5" t="s">
        <v>29</v>
      </c>
      <c r="E34" s="5" t="s">
        <v>10</v>
      </c>
      <c r="F34" s="5">
        <v>4.5</v>
      </c>
      <c r="G34" s="7"/>
      <c r="H34" s="75"/>
    </row>
    <row r="35" spans="1:8" ht="15.75" thickBot="1">
      <c r="A35" s="112" t="s">
        <v>59</v>
      </c>
      <c r="B35" s="113"/>
      <c r="C35" s="113"/>
      <c r="D35" s="114"/>
      <c r="E35" s="8"/>
      <c r="F35" s="8"/>
      <c r="H35" s="96"/>
    </row>
    <row r="36" spans="1:8" ht="15">
      <c r="A36" s="3"/>
      <c r="B36" s="3"/>
      <c r="C36" s="3"/>
      <c r="D36" s="3"/>
      <c r="E36" s="8"/>
      <c r="F36" s="8"/>
      <c r="H36" s="97"/>
    </row>
    <row r="37" spans="1:8" ht="15">
      <c r="A37" s="7">
        <v>1</v>
      </c>
      <c r="B37" s="109" t="s">
        <v>30</v>
      </c>
      <c r="C37" s="9"/>
      <c r="D37" s="9" t="s">
        <v>31</v>
      </c>
      <c r="E37" s="5" t="s">
        <v>32</v>
      </c>
      <c r="F37" s="5">
        <v>2</v>
      </c>
      <c r="G37" s="7"/>
      <c r="H37" s="77"/>
    </row>
    <row r="38" spans="1:8" ht="15">
      <c r="A38" s="10">
        <v>2</v>
      </c>
      <c r="B38" s="110"/>
      <c r="C38" s="11"/>
      <c r="D38" s="11" t="s">
        <v>13</v>
      </c>
      <c r="E38" s="11" t="s">
        <v>32</v>
      </c>
      <c r="F38" s="11">
        <f>17+4+21+24+3+7+16+1+15+3+14+17+28+15+1</f>
        <v>186</v>
      </c>
      <c r="G38" s="10"/>
      <c r="H38" s="75"/>
    </row>
    <row r="39" spans="1:8" ht="15">
      <c r="A39" s="7">
        <v>3</v>
      </c>
      <c r="B39" s="110"/>
      <c r="C39" s="5"/>
      <c r="D39" s="5" t="s">
        <v>33</v>
      </c>
      <c r="E39" s="5" t="s">
        <v>32</v>
      </c>
      <c r="F39" s="5">
        <f>2+7+2+2+1+2+1+1</f>
        <v>18</v>
      </c>
      <c r="G39" s="7"/>
      <c r="H39" s="75"/>
    </row>
    <row r="40" spans="1:8" ht="15">
      <c r="A40" s="7">
        <v>4</v>
      </c>
      <c r="B40" s="110"/>
      <c r="C40" s="5"/>
      <c r="D40" s="5" t="s">
        <v>34</v>
      </c>
      <c r="E40" s="5" t="s">
        <v>32</v>
      </c>
      <c r="F40" s="5">
        <f>14+2+9</f>
        <v>25</v>
      </c>
      <c r="G40" s="7"/>
      <c r="H40" s="75"/>
    </row>
    <row r="41" spans="1:8" ht="15.75" thickBot="1">
      <c r="A41" s="7">
        <v>5</v>
      </c>
      <c r="B41" s="111"/>
      <c r="C41" s="5"/>
      <c r="D41" s="5" t="s">
        <v>35</v>
      </c>
      <c r="E41" s="5" t="s">
        <v>32</v>
      </c>
      <c r="F41" s="5">
        <v>8</v>
      </c>
      <c r="G41" s="7"/>
      <c r="H41" s="95"/>
    </row>
    <row r="42" spans="1:8" ht="15.75" thickBot="1">
      <c r="A42" s="112" t="s">
        <v>60</v>
      </c>
      <c r="B42" s="113"/>
      <c r="C42" s="113"/>
      <c r="D42" s="114"/>
      <c r="E42" s="8"/>
      <c r="F42" s="8"/>
      <c r="H42" s="98"/>
    </row>
    <row r="43" spans="1:8" ht="15">
      <c r="A43" s="3"/>
      <c r="B43" s="3"/>
      <c r="C43" s="3"/>
      <c r="D43" s="3"/>
      <c r="E43" s="8"/>
      <c r="F43" s="8"/>
      <c r="H43" s="97"/>
    </row>
    <row r="44" spans="1:8" ht="15">
      <c r="A44" s="7">
        <v>1</v>
      </c>
      <c r="B44" s="12" t="s">
        <v>36</v>
      </c>
      <c r="C44" s="5"/>
      <c r="D44" s="5" t="s">
        <v>19</v>
      </c>
      <c r="E44" s="5" t="s">
        <v>32</v>
      </c>
      <c r="F44" s="5">
        <f>0+1+75+62+13+51+47+56+15+71+62</f>
        <v>453</v>
      </c>
      <c r="G44" s="7"/>
      <c r="H44" s="77"/>
    </row>
    <row r="45" spans="1:8" ht="15.75" thickBot="1">
      <c r="A45" s="13">
        <v>2</v>
      </c>
      <c r="B45" s="6" t="s">
        <v>52</v>
      </c>
      <c r="C45" s="14"/>
      <c r="D45" s="14" t="s">
        <v>37</v>
      </c>
      <c r="E45" s="5" t="s">
        <v>32</v>
      </c>
      <c r="F45" s="5">
        <v>13</v>
      </c>
      <c r="G45" s="7"/>
      <c r="H45" s="95"/>
    </row>
    <row r="46" spans="1:8" ht="15.75" thickBot="1">
      <c r="A46" s="112" t="s">
        <v>61</v>
      </c>
      <c r="B46" s="113"/>
      <c r="C46" s="113"/>
      <c r="D46" s="114"/>
      <c r="E46" s="15"/>
      <c r="F46" s="15"/>
      <c r="H46" s="98"/>
    </row>
    <row r="47" spans="1:8" ht="15">
      <c r="A47" s="3"/>
      <c r="B47" s="3"/>
      <c r="C47" s="3"/>
      <c r="D47" s="3"/>
      <c r="E47" s="15"/>
      <c r="F47" s="15"/>
      <c r="H47" s="97"/>
    </row>
    <row r="48" spans="1:8" ht="51">
      <c r="A48" s="7">
        <v>1</v>
      </c>
      <c r="B48" s="16" t="s">
        <v>38</v>
      </c>
      <c r="C48" s="5"/>
      <c r="D48" s="5"/>
      <c r="E48" s="5" t="s">
        <v>32</v>
      </c>
      <c r="F48" s="5">
        <v>1</v>
      </c>
      <c r="G48" s="7"/>
      <c r="H48" s="77"/>
    </row>
    <row r="49" spans="1:8" ht="25.5">
      <c r="A49" s="10">
        <v>2</v>
      </c>
      <c r="B49" s="17" t="s">
        <v>75</v>
      </c>
      <c r="C49" s="11"/>
      <c r="D49" s="11" t="s">
        <v>72</v>
      </c>
      <c r="E49" s="5" t="s">
        <v>32</v>
      </c>
      <c r="F49" s="5">
        <v>1</v>
      </c>
      <c r="G49" s="10"/>
      <c r="H49" s="75"/>
    </row>
    <row r="50" spans="1:8" ht="25.5">
      <c r="A50" s="10">
        <v>3</v>
      </c>
      <c r="B50" s="17" t="s">
        <v>74</v>
      </c>
      <c r="C50" s="11"/>
      <c r="D50" s="11" t="s">
        <v>73</v>
      </c>
      <c r="E50" s="5" t="s">
        <v>32</v>
      </c>
      <c r="F50" s="5">
        <v>1</v>
      </c>
      <c r="G50" s="10"/>
      <c r="H50" s="75"/>
    </row>
    <row r="51" spans="1:8" ht="25.5">
      <c r="A51" s="10">
        <v>4</v>
      </c>
      <c r="B51" s="17" t="s">
        <v>76</v>
      </c>
      <c r="C51" s="11"/>
      <c r="D51" s="11"/>
      <c r="E51" s="11" t="s">
        <v>32</v>
      </c>
      <c r="F51" s="11">
        <v>1</v>
      </c>
      <c r="G51" s="10"/>
      <c r="H51" s="75"/>
    </row>
    <row r="52" spans="1:8" ht="15.75" thickBot="1">
      <c r="A52" s="7">
        <v>5</v>
      </c>
      <c r="B52" s="16" t="s">
        <v>39</v>
      </c>
      <c r="C52" s="5"/>
      <c r="D52" s="5"/>
      <c r="E52" s="5" t="s">
        <v>32</v>
      </c>
      <c r="F52" s="5">
        <v>1</v>
      </c>
      <c r="G52" s="7"/>
      <c r="H52" s="95"/>
    </row>
    <row r="53" spans="1:8" ht="15.75" customHeight="1" thickBot="1">
      <c r="A53" s="106" t="s">
        <v>62</v>
      </c>
      <c r="B53" s="107"/>
      <c r="C53" s="107"/>
      <c r="D53" s="108"/>
      <c r="H53" s="98"/>
    </row>
    <row r="54" spans="2:8" ht="15">
      <c r="B54" s="19"/>
      <c r="C54" s="20"/>
      <c r="D54" s="20"/>
      <c r="H54" s="97"/>
    </row>
    <row r="55" spans="1:8" ht="15">
      <c r="A55" s="7">
        <v>1</v>
      </c>
      <c r="B55" s="16" t="s">
        <v>40</v>
      </c>
      <c r="C55" s="5" t="s">
        <v>41</v>
      </c>
      <c r="D55" s="5"/>
      <c r="E55" s="5" t="s">
        <v>32</v>
      </c>
      <c r="F55" s="5">
        <v>1</v>
      </c>
      <c r="G55" s="7"/>
      <c r="H55" s="77"/>
    </row>
    <row r="56" spans="1:8" ht="15">
      <c r="A56" s="7">
        <v>2</v>
      </c>
      <c r="B56" s="16" t="s">
        <v>40</v>
      </c>
      <c r="C56" s="5" t="s">
        <v>42</v>
      </c>
      <c r="D56" s="5"/>
      <c r="E56" s="5" t="s">
        <v>32</v>
      </c>
      <c r="F56" s="5">
        <v>1</v>
      </c>
      <c r="G56" s="7"/>
      <c r="H56" s="75"/>
    </row>
    <row r="57" spans="1:8" ht="15">
      <c r="A57" s="7">
        <v>3</v>
      </c>
      <c r="B57" s="16" t="s">
        <v>40</v>
      </c>
      <c r="C57" s="5" t="s">
        <v>43</v>
      </c>
      <c r="D57" s="5"/>
      <c r="E57" s="5" t="s">
        <v>32</v>
      </c>
      <c r="F57" s="5">
        <v>2</v>
      </c>
      <c r="G57" s="7"/>
      <c r="H57" s="75"/>
    </row>
    <row r="58" spans="1:8" ht="15">
      <c r="A58" s="7">
        <v>4</v>
      </c>
      <c r="B58" s="16" t="s">
        <v>40</v>
      </c>
      <c r="C58" s="5" t="s">
        <v>44</v>
      </c>
      <c r="D58" s="5"/>
      <c r="E58" s="5" t="s">
        <v>32</v>
      </c>
      <c r="F58" s="5">
        <v>2</v>
      </c>
      <c r="G58" s="7"/>
      <c r="H58" s="75"/>
    </row>
    <row r="59" spans="1:8" ht="15">
      <c r="A59" s="7">
        <v>5</v>
      </c>
      <c r="B59" s="16" t="s">
        <v>40</v>
      </c>
      <c r="C59" s="5" t="s">
        <v>45</v>
      </c>
      <c r="D59" s="5"/>
      <c r="E59" s="5" t="s">
        <v>32</v>
      </c>
      <c r="F59" s="5">
        <v>4</v>
      </c>
      <c r="G59" s="7"/>
      <c r="H59" s="75"/>
    </row>
    <row r="60" spans="1:8" ht="15">
      <c r="A60" s="7">
        <v>6</v>
      </c>
      <c r="B60" s="16" t="s">
        <v>40</v>
      </c>
      <c r="C60" s="5" t="s">
        <v>46</v>
      </c>
      <c r="D60" s="5"/>
      <c r="E60" s="5" t="s">
        <v>32</v>
      </c>
      <c r="F60" s="5">
        <v>1</v>
      </c>
      <c r="G60" s="7"/>
      <c r="H60" s="75"/>
    </row>
    <row r="61" spans="1:8" ht="15">
      <c r="A61" s="7">
        <v>7</v>
      </c>
      <c r="B61" s="16" t="s">
        <v>40</v>
      </c>
      <c r="C61" s="5" t="s">
        <v>47</v>
      </c>
      <c r="D61" s="5"/>
      <c r="E61" s="5" t="s">
        <v>32</v>
      </c>
      <c r="F61" s="5">
        <v>1</v>
      </c>
      <c r="G61" s="7"/>
      <c r="H61" s="75"/>
    </row>
    <row r="62" spans="1:8" ht="15.75" thickBot="1">
      <c r="A62" s="13">
        <v>8</v>
      </c>
      <c r="B62" s="22" t="s">
        <v>40</v>
      </c>
      <c r="C62" s="14" t="s">
        <v>48</v>
      </c>
      <c r="D62" s="14"/>
      <c r="E62" s="5" t="s">
        <v>32</v>
      </c>
      <c r="F62" s="5">
        <v>1</v>
      </c>
      <c r="G62" s="7"/>
      <c r="H62" s="95"/>
    </row>
    <row r="63" spans="1:8" ht="15.75" thickBot="1">
      <c r="A63" s="23"/>
      <c r="B63" s="103" t="s">
        <v>63</v>
      </c>
      <c r="C63" s="104"/>
      <c r="D63" s="105"/>
      <c r="H63" s="98"/>
    </row>
    <row r="64" spans="2:8" ht="15">
      <c r="B64" s="79"/>
      <c r="C64" s="80"/>
      <c r="D64" s="80"/>
      <c r="H64" s="97"/>
    </row>
    <row r="65" spans="1:8" ht="15.75" thickBot="1">
      <c r="A65" s="13"/>
      <c r="B65" s="81" t="s">
        <v>81</v>
      </c>
      <c r="C65" s="81" t="s">
        <v>67</v>
      </c>
      <c r="D65" s="81"/>
      <c r="E65" s="5" t="s">
        <v>66</v>
      </c>
      <c r="F65" s="5">
        <v>1</v>
      </c>
      <c r="G65" s="7"/>
      <c r="H65" s="99"/>
    </row>
    <row r="66" spans="1:8" ht="15.75" thickBot="1">
      <c r="A66" s="66"/>
      <c r="B66" s="84" t="s">
        <v>65</v>
      </c>
      <c r="C66" s="82"/>
      <c r="D66" s="83"/>
      <c r="E66" s="34"/>
      <c r="F66" s="34"/>
      <c r="G66" s="34"/>
      <c r="H66" s="98"/>
    </row>
    <row r="67" spans="1:8" ht="15">
      <c r="A67" s="35"/>
      <c r="B67" s="36"/>
      <c r="C67" s="37"/>
      <c r="D67" s="37"/>
      <c r="E67" s="37"/>
      <c r="F67" s="37"/>
      <c r="G67" s="37"/>
      <c r="H67" s="97"/>
    </row>
    <row r="68" spans="1:8" ht="15">
      <c r="A68" s="38">
        <v>1</v>
      </c>
      <c r="B68" s="39" t="s">
        <v>7</v>
      </c>
      <c r="C68" s="38" t="s">
        <v>12</v>
      </c>
      <c r="D68" s="40" t="s">
        <v>13</v>
      </c>
      <c r="E68" s="40" t="s">
        <v>10</v>
      </c>
      <c r="F68" s="38">
        <v>149</v>
      </c>
      <c r="G68" s="38"/>
      <c r="H68" s="77"/>
    </row>
    <row r="69" spans="1:8" ht="25.5">
      <c r="A69" s="38">
        <v>2</v>
      </c>
      <c r="B69" s="85" t="s">
        <v>64</v>
      </c>
      <c r="C69" s="38" t="s">
        <v>12</v>
      </c>
      <c r="D69" s="40" t="s">
        <v>15</v>
      </c>
      <c r="E69" s="40" t="s">
        <v>10</v>
      </c>
      <c r="F69" s="38">
        <f>118.5</f>
        <v>118.5</v>
      </c>
      <c r="G69" s="38"/>
      <c r="H69" s="75"/>
    </row>
    <row r="70" spans="1:8" ht="15">
      <c r="A70" s="38">
        <v>3</v>
      </c>
      <c r="B70" s="41"/>
      <c r="C70" s="38" t="s">
        <v>12</v>
      </c>
      <c r="D70" s="40" t="s">
        <v>17</v>
      </c>
      <c r="E70" s="40" t="s">
        <v>10</v>
      </c>
      <c r="F70" s="38">
        <f>142+683+106</f>
        <v>931</v>
      </c>
      <c r="G70" s="38"/>
      <c r="H70" s="75"/>
    </row>
    <row r="71" spans="1:8" ht="15">
      <c r="A71" s="38">
        <v>4</v>
      </c>
      <c r="B71" s="41"/>
      <c r="C71" s="38" t="s">
        <v>12</v>
      </c>
      <c r="D71" s="40" t="s">
        <v>18</v>
      </c>
      <c r="E71" s="40" t="s">
        <v>10</v>
      </c>
      <c r="F71" s="40">
        <f>8.5+215.5+138.5+32.5</f>
        <v>395</v>
      </c>
      <c r="G71" s="42"/>
      <c r="H71" s="75"/>
    </row>
    <row r="72" spans="1:8" ht="15">
      <c r="A72" s="38">
        <v>5</v>
      </c>
      <c r="B72" s="41"/>
      <c r="C72" s="38" t="s">
        <v>12</v>
      </c>
      <c r="D72" s="40" t="s">
        <v>19</v>
      </c>
      <c r="E72" s="40" t="s">
        <v>20</v>
      </c>
      <c r="F72" s="40">
        <f>104+34+30+8.5+81+373</f>
        <v>630.5</v>
      </c>
      <c r="G72" s="42"/>
      <c r="H72" s="75"/>
    </row>
    <row r="73" spans="1:8" ht="15">
      <c r="A73" s="38">
        <v>6</v>
      </c>
      <c r="B73" s="41"/>
      <c r="C73" s="38" t="s">
        <v>12</v>
      </c>
      <c r="D73" s="40" t="s">
        <v>21</v>
      </c>
      <c r="E73" s="40" t="s">
        <v>10</v>
      </c>
      <c r="F73" s="40">
        <f>238.5+83+280+81+107+355.5+35.5+57+51+166.5+415+97+98+51.5+199+26.5+47.5+65.5-1284.5</f>
        <v>1170.5</v>
      </c>
      <c r="G73" s="42"/>
      <c r="H73" s="75"/>
    </row>
    <row r="74" spans="1:8" ht="15">
      <c r="A74" s="38">
        <v>7</v>
      </c>
      <c r="B74" s="41"/>
      <c r="C74" s="38" t="s">
        <v>12</v>
      </c>
      <c r="D74" s="40" t="s">
        <v>22</v>
      </c>
      <c r="E74" s="40" t="s">
        <v>20</v>
      </c>
      <c r="F74" s="40">
        <f>98+475.5+359+33+692.5+821.5+220.5+481.5+449.5+463.5+235.5+309+210+351.5+360+477+581+133+630.5+83+197+71-4005.5</f>
        <v>3727.5</v>
      </c>
      <c r="G74" s="42"/>
      <c r="H74" s="75"/>
    </row>
    <row r="75" spans="1:8" ht="15">
      <c r="A75" s="38">
        <v>8</v>
      </c>
      <c r="B75" s="41"/>
      <c r="C75" s="38" t="s">
        <v>12</v>
      </c>
      <c r="D75" s="40" t="s">
        <v>23</v>
      </c>
      <c r="E75" s="40" t="s">
        <v>20</v>
      </c>
      <c r="F75" s="40">
        <f>5.5+25+25+45+200.5+96.5+152.5+114.5-550</f>
        <v>114.5</v>
      </c>
      <c r="G75" s="42"/>
      <c r="H75" s="75"/>
    </row>
    <row r="76" spans="1:8" ht="15">
      <c r="A76" s="38">
        <v>9</v>
      </c>
      <c r="B76" s="43"/>
      <c r="C76" s="38" t="s">
        <v>12</v>
      </c>
      <c r="D76" s="40" t="s">
        <v>24</v>
      </c>
      <c r="E76" s="40" t="s">
        <v>10</v>
      </c>
      <c r="F76" s="40">
        <f>16.2+544.9+34.2+348.6+57.4+119.3+16.3+187+18.9+47.7+26.3+26.9+241.4</f>
        <v>1685.1000000000004</v>
      </c>
      <c r="G76" s="42"/>
      <c r="H76" s="75"/>
    </row>
    <row r="77" spans="1:8" ht="15">
      <c r="A77" s="38">
        <v>10</v>
      </c>
      <c r="B77" s="39" t="s">
        <v>57</v>
      </c>
      <c r="C77" s="38" t="s">
        <v>12</v>
      </c>
      <c r="D77" s="40" t="s">
        <v>25</v>
      </c>
      <c r="E77" s="40" t="s">
        <v>10</v>
      </c>
      <c r="F77" s="40">
        <f>6.5+57.3+241.7+229.2+141.4+71.1+99.7+125.6+368.4+159.2+416.3+8.8</f>
        <v>1925.2</v>
      </c>
      <c r="G77" s="42"/>
      <c r="H77" s="75"/>
    </row>
    <row r="78" spans="1:8" ht="15">
      <c r="A78" s="38">
        <v>11</v>
      </c>
      <c r="B78" s="44"/>
      <c r="C78" s="38" t="s">
        <v>26</v>
      </c>
      <c r="D78" s="40" t="s">
        <v>24</v>
      </c>
      <c r="E78" s="40" t="s">
        <v>10</v>
      </c>
      <c r="F78" s="40">
        <f>33.5+13.8+3.8+2.1</f>
        <v>53.199999999999996</v>
      </c>
      <c r="G78" s="42"/>
      <c r="H78" s="75"/>
    </row>
    <row r="79" spans="1:8" ht="15">
      <c r="A79" s="38">
        <v>12</v>
      </c>
      <c r="B79" s="45"/>
      <c r="C79" s="14" t="s">
        <v>26</v>
      </c>
      <c r="D79" s="40" t="s">
        <v>25</v>
      </c>
      <c r="E79" s="46" t="s">
        <v>10</v>
      </c>
      <c r="F79" s="40">
        <f>31.6+15.1+18.5+66.4+26.4+34.2+43+17.5+5+43.8+47.7</f>
        <v>349.20000000000005</v>
      </c>
      <c r="G79" s="42"/>
      <c r="H79" s="75"/>
    </row>
    <row r="80" spans="1:8" ht="15.75" thickBot="1">
      <c r="A80" s="38">
        <v>13</v>
      </c>
      <c r="B80" s="47" t="s">
        <v>58</v>
      </c>
      <c r="C80" s="14"/>
      <c r="D80" s="40"/>
      <c r="E80" s="40" t="s">
        <v>32</v>
      </c>
      <c r="F80" s="40">
        <v>1</v>
      </c>
      <c r="G80" s="42"/>
      <c r="H80" s="95"/>
    </row>
    <row r="81" spans="1:8" ht="15.75" thickBot="1">
      <c r="A81" s="48" t="s">
        <v>68</v>
      </c>
      <c r="B81" s="49"/>
      <c r="C81" s="49"/>
      <c r="D81" s="50"/>
      <c r="E81" s="51"/>
      <c r="F81" s="51"/>
      <c r="G81" s="52"/>
      <c r="H81" s="98"/>
    </row>
    <row r="82" spans="1:8" ht="15">
      <c r="A82" s="53"/>
      <c r="B82" s="53"/>
      <c r="C82" s="53"/>
      <c r="D82" s="53"/>
      <c r="E82" s="51"/>
      <c r="F82" s="51"/>
      <c r="G82" s="52"/>
      <c r="H82" s="97"/>
    </row>
    <row r="83" spans="1:8" ht="15">
      <c r="A83" s="54">
        <v>1</v>
      </c>
      <c r="B83" s="39" t="s">
        <v>30</v>
      </c>
      <c r="C83" s="55"/>
      <c r="D83" s="54" t="s">
        <v>31</v>
      </c>
      <c r="E83" s="40" t="s">
        <v>32</v>
      </c>
      <c r="F83" s="38">
        <v>10</v>
      </c>
      <c r="G83" s="42"/>
      <c r="H83" s="77"/>
    </row>
    <row r="84" spans="1:8" ht="15">
      <c r="A84" s="56">
        <v>2</v>
      </c>
      <c r="B84" s="44"/>
      <c r="C84" s="57"/>
      <c r="D84" s="57" t="s">
        <v>13</v>
      </c>
      <c r="E84" s="57" t="s">
        <v>32</v>
      </c>
      <c r="F84" s="57">
        <f>2+13+25+18+13+16+12+36+17+25+21+3+4+9</f>
        <v>214</v>
      </c>
      <c r="G84" s="56"/>
      <c r="H84" s="75"/>
    </row>
    <row r="85" spans="1:8" ht="15">
      <c r="A85" s="42">
        <v>3</v>
      </c>
      <c r="B85" s="44"/>
      <c r="C85" s="40"/>
      <c r="D85" s="40" t="s">
        <v>33</v>
      </c>
      <c r="E85" s="40" t="s">
        <v>32</v>
      </c>
      <c r="F85" s="40">
        <f>4+17+1+3+2+7+6+1+8+2+1+2</f>
        <v>54</v>
      </c>
      <c r="G85" s="42"/>
      <c r="H85" s="75"/>
    </row>
    <row r="86" spans="1:8" ht="15.75" thickBot="1">
      <c r="A86" s="42">
        <v>4</v>
      </c>
      <c r="B86" s="58"/>
      <c r="C86" s="40"/>
      <c r="D86" s="40" t="s">
        <v>35</v>
      </c>
      <c r="E86" s="40" t="s">
        <v>32</v>
      </c>
      <c r="F86" s="40">
        <v>2</v>
      </c>
      <c r="G86" s="42"/>
      <c r="H86" s="95"/>
    </row>
    <row r="87" spans="1:8" ht="15.75" thickBot="1">
      <c r="A87" s="48" t="s">
        <v>69</v>
      </c>
      <c r="B87" s="49"/>
      <c r="C87" s="49"/>
      <c r="D87" s="50"/>
      <c r="E87" s="51"/>
      <c r="F87" s="51"/>
      <c r="G87" s="52"/>
      <c r="H87" s="98"/>
    </row>
    <row r="88" spans="1:8" ht="15">
      <c r="A88" s="53"/>
      <c r="B88" s="53"/>
      <c r="C88" s="53"/>
      <c r="D88" s="53"/>
      <c r="E88" s="51"/>
      <c r="F88" s="51"/>
      <c r="G88" s="52"/>
      <c r="H88" s="97"/>
    </row>
    <row r="89" spans="1:8" ht="15.75" thickBot="1">
      <c r="A89" s="42">
        <v>1</v>
      </c>
      <c r="B89" s="59" t="s">
        <v>36</v>
      </c>
      <c r="C89" s="40"/>
      <c r="D89" s="40" t="s">
        <v>19</v>
      </c>
      <c r="E89" s="40" t="s">
        <v>32</v>
      </c>
      <c r="F89" s="40">
        <f>6+48+74+67+42+33+30+48+48+48+82+8+14</f>
        <v>548</v>
      </c>
      <c r="G89" s="42"/>
      <c r="H89" s="99"/>
    </row>
    <row r="90" spans="1:8" ht="15.75" thickBot="1">
      <c r="A90" s="48" t="s">
        <v>70</v>
      </c>
      <c r="B90" s="49"/>
      <c r="C90" s="49"/>
      <c r="D90" s="50"/>
      <c r="E90" s="60"/>
      <c r="F90" s="60"/>
      <c r="G90" s="52"/>
      <c r="H90" s="98"/>
    </row>
    <row r="91" spans="1:8" ht="15">
      <c r="A91" s="53"/>
      <c r="B91" s="53"/>
      <c r="C91" s="53"/>
      <c r="D91" s="53"/>
      <c r="E91" s="60"/>
      <c r="F91" s="60"/>
      <c r="G91" s="52"/>
      <c r="H91" s="97"/>
    </row>
    <row r="92" spans="1:8" ht="15">
      <c r="A92" s="42">
        <v>1</v>
      </c>
      <c r="B92" s="61" t="s">
        <v>40</v>
      </c>
      <c r="C92" s="40" t="s">
        <v>44</v>
      </c>
      <c r="D92" s="40"/>
      <c r="E92" s="40" t="s">
        <v>32</v>
      </c>
      <c r="F92" s="40">
        <v>1</v>
      </c>
      <c r="G92" s="42"/>
      <c r="H92" s="77"/>
    </row>
    <row r="93" spans="1:8" ht="15">
      <c r="A93" s="42">
        <v>2</v>
      </c>
      <c r="B93" s="61" t="s">
        <v>40</v>
      </c>
      <c r="C93" s="40" t="s">
        <v>46</v>
      </c>
      <c r="D93" s="40"/>
      <c r="E93" s="40" t="s">
        <v>32</v>
      </c>
      <c r="F93" s="40">
        <v>2</v>
      </c>
      <c r="G93" s="42"/>
      <c r="H93" s="75"/>
    </row>
    <row r="94" spans="1:8" ht="15">
      <c r="A94" s="42">
        <v>3</v>
      </c>
      <c r="B94" s="61" t="s">
        <v>40</v>
      </c>
      <c r="C94" s="40" t="s">
        <v>55</v>
      </c>
      <c r="D94" s="40"/>
      <c r="E94" s="40" t="s">
        <v>32</v>
      </c>
      <c r="F94" s="40">
        <v>3</v>
      </c>
      <c r="G94" s="42"/>
      <c r="H94" s="75"/>
    </row>
    <row r="95" spans="1:8" ht="15.75" thickBot="1">
      <c r="A95" s="62">
        <v>4</v>
      </c>
      <c r="B95" s="63" t="s">
        <v>40</v>
      </c>
      <c r="C95" s="64" t="s">
        <v>48</v>
      </c>
      <c r="D95" s="64"/>
      <c r="E95" s="40" t="s">
        <v>32</v>
      </c>
      <c r="F95" s="40">
        <v>3</v>
      </c>
      <c r="G95" s="42"/>
      <c r="H95" s="75"/>
    </row>
    <row r="96" spans="1:8" ht="15.75" thickBot="1">
      <c r="A96" s="65" t="s">
        <v>71</v>
      </c>
      <c r="B96" s="66"/>
      <c r="C96" s="49"/>
      <c r="D96" s="67"/>
      <c r="E96" s="68"/>
      <c r="F96" s="68"/>
      <c r="G96" s="37"/>
      <c r="H96" s="76"/>
    </row>
    <row r="97" spans="1:8" ht="15">
      <c r="A97" s="36"/>
      <c r="B97" s="37"/>
      <c r="C97" s="37"/>
      <c r="D97" s="37"/>
      <c r="E97" s="68"/>
      <c r="F97" s="68"/>
      <c r="G97" s="37"/>
      <c r="H97" s="76"/>
    </row>
    <row r="98" spans="1:8" ht="15" thickBot="1">
      <c r="A98" s="37"/>
      <c r="B98" s="69"/>
      <c r="C98" s="70"/>
      <c r="D98" s="70"/>
      <c r="E98" s="68"/>
      <c r="F98" s="68"/>
      <c r="G98" s="37"/>
      <c r="H98" s="76"/>
    </row>
    <row r="99" spans="2:8" ht="15.75" thickBot="1">
      <c r="B99" s="100"/>
      <c r="C99" s="101"/>
      <c r="D99" s="24" t="s">
        <v>82</v>
      </c>
      <c r="E99" s="25"/>
      <c r="F99" s="25"/>
      <c r="G99" s="26"/>
      <c r="H99" s="72"/>
    </row>
    <row r="100" ht="15" thickBot="1"/>
    <row r="101" spans="4:8" ht="15.75" thickBot="1">
      <c r="D101" s="29" t="s">
        <v>49</v>
      </c>
      <c r="F101" s="30"/>
      <c r="G101" s="31"/>
      <c r="H101" s="21"/>
    </row>
    <row r="102" ht="15" thickBot="1"/>
    <row r="103" spans="4:8" ht="15.75" thickBot="1">
      <c r="D103" s="32" t="s">
        <v>50</v>
      </c>
      <c r="E103" s="33"/>
      <c r="F103" s="33"/>
      <c r="G103" s="27"/>
      <c r="H103" s="21"/>
    </row>
    <row r="105" ht="15">
      <c r="B105" s="73" t="s">
        <v>56</v>
      </c>
    </row>
    <row r="106" ht="15" thickBot="1"/>
    <row r="107" spans="4:8" ht="15.75" thickBot="1">
      <c r="D107" s="24" t="s">
        <v>83</v>
      </c>
      <c r="E107" s="25"/>
      <c r="F107" s="25"/>
      <c r="G107" s="26"/>
      <c r="H107" s="72"/>
    </row>
    <row r="108" ht="15" thickBot="1"/>
    <row r="109" spans="4:8" ht="15.75" thickBot="1">
      <c r="D109" s="29" t="s">
        <v>49</v>
      </c>
      <c r="F109" s="30"/>
      <c r="G109" s="31"/>
      <c r="H109" s="21"/>
    </row>
    <row r="110" ht="15" thickBot="1"/>
    <row r="111" spans="4:8" ht="15.75" thickBot="1">
      <c r="D111" s="102" t="s">
        <v>84</v>
      </c>
      <c r="E111" s="33"/>
      <c r="F111" s="33"/>
      <c r="G111" s="27"/>
      <c r="H111" s="21"/>
    </row>
    <row r="113" ht="15">
      <c r="B113" s="73" t="s">
        <v>56</v>
      </c>
    </row>
    <row r="119" ht="86.25" customHeight="1">
      <c r="H119" s="120" t="s">
        <v>85</v>
      </c>
    </row>
  </sheetData>
  <mergeCells count="10">
    <mergeCell ref="A6:H7"/>
    <mergeCell ref="A35:D35"/>
    <mergeCell ref="B12:B25"/>
    <mergeCell ref="B26:B32"/>
    <mergeCell ref="B33:B34"/>
    <mergeCell ref="B63:D63"/>
    <mergeCell ref="A53:D53"/>
    <mergeCell ref="B37:B41"/>
    <mergeCell ref="A42:D42"/>
    <mergeCell ref="A46:D46"/>
  </mergeCells>
  <printOptions/>
  <pageMargins left="0.75" right="0.34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k.czapkiewicz</dc:creator>
  <cp:keywords/>
  <dc:description/>
  <cp:lastModifiedBy>a.rupacz</cp:lastModifiedBy>
  <cp:lastPrinted>2017-07-13T10:55:15Z</cp:lastPrinted>
  <dcterms:created xsi:type="dcterms:W3CDTF">2013-10-22T07:49:49Z</dcterms:created>
  <dcterms:modified xsi:type="dcterms:W3CDTF">2017-08-24T07:54:07Z</dcterms:modified>
  <cp:category/>
  <cp:version/>
  <cp:contentType/>
  <cp:contentStatus/>
</cp:coreProperties>
</file>